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defaultThemeVersion="166925"/>
  <mc:AlternateContent xmlns:mc="http://schemas.openxmlformats.org/markup-compatibility/2006">
    <mc:Choice Requires="x15">
      <x15ac:absPath xmlns:x15ac="http://schemas.microsoft.com/office/spreadsheetml/2010/11/ac" url="Z:\ΦΑΚΕΛΟΙ ΑΝΚΙ\Leader 2024-2027\7 Προσκλήσεις δικαιούχων\Δημόσια\Πρόσκληση ΑΝΚΙ\1η Τροποποίηση Πρόσκλησης ΑΝΚΙ\"/>
    </mc:Choice>
  </mc:AlternateContent>
  <xr:revisionPtr revIDLastSave="0" documentId="13_ncr:1_{3D73DBA0-F316-4FAE-A513-7C9DE0656AE9}" xr6:coauthVersionLast="47" xr6:coauthVersionMax="47" xr10:uidLastSave="{00000000-0000-0000-0000-000000000000}"/>
  <bookViews>
    <workbookView xWindow="-120" yWindow="-120" windowWidth="51840" windowHeight="21120" xr2:uid="{00000000-000D-0000-FFFF-FFFF00000000}"/>
  </bookViews>
  <sheets>
    <sheet name="Π1. ΠΡΟΫΠ.ΣΜΟΣ ΠΡΑΞΗΣ" sheetId="4" r:id="rId1"/>
    <sheet name="Π2.ΚΤΙΡΙΑΚΑ ΕΚΣΥΓΧΡ." sheetId="2" r:id="rId2"/>
    <sheet name="Π.3 ΠΕΡΙΒ.ΧΩΡ.ΧΔΣ" sheetId="10" r:id="rId3"/>
    <sheet name="Δ.5.1 ΣΥΓΚΕΝΤΡΩΤΙΚΟΣ" sheetId="1" r:id="rId4"/>
    <sheet name="ΤΙΜΕΣ ΑΠΛΟΠΟΙΗΜΕΝΟΥ ΚΟΣΤΟΥΣ" sheetId="3" r:id="rId5"/>
    <sheet name="ΥΠΟΛΟΓΙΣΜΟΣ ΤΙΜΗΣ ΒΑΣΗΣ" sheetId="11" state="hidden" r:id="rId6"/>
  </sheets>
  <definedNames>
    <definedName name="_Hlk193449644" localSheetId="3">'Δ.5.1 ΣΥΓΚΕΝΤΡΩΤΙΚΟΣ'!$A$36</definedName>
    <definedName name="_xlnm.Print_Titles" localSheetId="3">'Δ.5.1 ΣΥΓΚΕΝΤΡΩΤΙΚΟΣ'!$17:$18</definedName>
    <definedName name="_xlnm.Print_Titles" localSheetId="0">'Π1. ΠΡΟΫΠ.ΣΜΟΣ ΠΡΑΞΗΣ'!$25:$25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28" i="11" l="1"/>
  <c r="F21" i="2"/>
  <c r="F22" i="2"/>
  <c r="F23" i="2"/>
  <c r="F24" i="2"/>
  <c r="F25" i="2"/>
  <c r="F26" i="2"/>
  <c r="F27" i="2"/>
  <c r="F28" i="2"/>
  <c r="F29" i="2"/>
  <c r="F30" i="2"/>
  <c r="F31" i="2"/>
  <c r="F32" i="2"/>
  <c r="F33" i="2"/>
  <c r="F34" i="2"/>
  <c r="F35" i="2"/>
  <c r="F36" i="2"/>
  <c r="F37" i="2"/>
  <c r="F20" i="2"/>
  <c r="D28" i="1"/>
  <c r="D25" i="1"/>
  <c r="D24" i="1"/>
  <c r="D19" i="1"/>
  <c r="C16" i="11"/>
  <c r="C13" i="10" s="1"/>
  <c r="C30" i="11" a="1"/>
  <c r="C30" i="11" s="1"/>
  <c r="C14" i="11" s="1"/>
  <c r="C31" i="11" a="1"/>
  <c r="C31" i="11" s="1"/>
  <c r="C15" i="11" s="1"/>
  <c r="C32" i="11" a="1"/>
  <c r="C32" i="11" s="1"/>
  <c r="C33" i="11" a="1"/>
  <c r="C33" i="11" s="1"/>
  <c r="C17" i="11" s="1"/>
  <c r="C29" i="11" a="1"/>
  <c r="C29" i="11" s="1"/>
  <c r="C13" i="11" s="1"/>
  <c r="C14" i="10" l="1"/>
  <c r="C14" i="2"/>
  <c r="C13" i="2"/>
  <c r="C12" i="10"/>
  <c r="C12" i="2"/>
  <c r="C11" i="2"/>
  <c r="C11" i="10"/>
  <c r="C10" i="10"/>
  <c r="C10" i="2"/>
  <c r="G74" i="4"/>
  <c r="H74" i="4" s="1"/>
  <c r="G71" i="4"/>
  <c r="H71" i="4" s="1"/>
  <c r="G72" i="4"/>
  <c r="H72" i="4" s="1"/>
  <c r="G73" i="4"/>
  <c r="H73" i="4" s="1"/>
  <c r="G70" i="4"/>
  <c r="H70" i="4" s="1"/>
  <c r="G61" i="4"/>
  <c r="H61" i="4" s="1"/>
  <c r="G57" i="4"/>
  <c r="H57" i="4" s="1"/>
  <c r="G58" i="4"/>
  <c r="H58" i="4" s="1"/>
  <c r="G59" i="4"/>
  <c r="H59" i="4" s="1"/>
  <c r="G60" i="4"/>
  <c r="H60" i="4" s="1"/>
  <c r="G56" i="4"/>
  <c r="H56" i="4" s="1"/>
  <c r="G50" i="4"/>
  <c r="H50" i="4" s="1"/>
  <c r="G49" i="4"/>
  <c r="H49" i="4" s="1"/>
  <c r="G45" i="4"/>
  <c r="H45" i="4" s="1"/>
  <c r="G46" i="4"/>
  <c r="H46" i="4" s="1"/>
  <c r="G47" i="4"/>
  <c r="H47" i="4" s="1"/>
  <c r="G44" i="4"/>
  <c r="G39" i="4"/>
  <c r="H39" i="4" s="1"/>
  <c r="G40" i="4"/>
  <c r="H40" i="4"/>
  <c r="G41" i="4"/>
  <c r="H41" i="4" s="1"/>
  <c r="G42" i="4"/>
  <c r="H42" i="4"/>
  <c r="G37" i="4"/>
  <c r="H37" i="4" s="1"/>
  <c r="G33" i="4"/>
  <c r="H33" i="4" s="1"/>
  <c r="G34" i="4"/>
  <c r="H34" i="4" s="1"/>
  <c r="E35" i="4"/>
  <c r="F38" i="4"/>
  <c r="G38" i="4" s="1"/>
  <c r="H38" i="4" s="1"/>
  <c r="J43" i="4"/>
  <c r="J36" i="4"/>
  <c r="G63" i="4"/>
  <c r="H63" i="4" s="1"/>
  <c r="G53" i="4"/>
  <c r="D38" i="2"/>
  <c r="C38" i="2"/>
  <c r="P18" i="11"/>
  <c r="L19" i="11"/>
  <c r="O19" i="11"/>
  <c r="N19" i="11"/>
  <c r="M19" i="11"/>
  <c r="J52" i="4"/>
  <c r="D27" i="1"/>
  <c r="G67" i="4"/>
  <c r="G66" i="4"/>
  <c r="G65" i="4"/>
  <c r="H65" i="4" s="1"/>
  <c r="G64" i="4"/>
  <c r="J62" i="4"/>
  <c r="E26" i="1" s="1"/>
  <c r="D54" i="3"/>
  <c r="C54" i="3"/>
  <c r="G54" i="4"/>
  <c r="J55" i="4"/>
  <c r="G52" i="4" l="1"/>
  <c r="I74" i="4"/>
  <c r="G43" i="4"/>
  <c r="H44" i="4"/>
  <c r="H43" i="4" s="1"/>
  <c r="I47" i="4"/>
  <c r="I42" i="4"/>
  <c r="P19" i="11"/>
  <c r="D26" i="1"/>
  <c r="I63" i="4"/>
  <c r="I65" i="4"/>
  <c r="G62" i="4"/>
  <c r="H64" i="4"/>
  <c r="H66" i="4"/>
  <c r="I66" i="4" s="1"/>
  <c r="H67" i="4"/>
  <c r="I67" i="4" s="1"/>
  <c r="H53" i="4"/>
  <c r="H54" i="4"/>
  <c r="I54" i="4" s="1"/>
  <c r="D11" i="1"/>
  <c r="D12" i="1"/>
  <c r="D13" i="1"/>
  <c r="D14" i="1"/>
  <c r="D10" i="1"/>
  <c r="I41" i="4"/>
  <c r="I34" i="4"/>
  <c r="F26" i="10"/>
  <c r="G26" i="10" s="1"/>
  <c r="H26" i="10" s="1"/>
  <c r="F25" i="10"/>
  <c r="G25" i="10" s="1"/>
  <c r="H25" i="10" s="1"/>
  <c r="F24" i="10"/>
  <c r="G24" i="10" s="1"/>
  <c r="H24" i="10" s="1"/>
  <c r="F23" i="10"/>
  <c r="G23" i="10" s="1"/>
  <c r="H23" i="10" s="1"/>
  <c r="F22" i="10"/>
  <c r="G22" i="10" s="1"/>
  <c r="H22" i="10" s="1"/>
  <c r="F21" i="10"/>
  <c r="G21" i="10" s="1"/>
  <c r="H21" i="10" s="1"/>
  <c r="F20" i="10"/>
  <c r="G20" i="10" s="1"/>
  <c r="H20" i="10" s="1"/>
  <c r="F19" i="10"/>
  <c r="G19" i="10" s="1"/>
  <c r="H19" i="10" s="1"/>
  <c r="F18" i="10"/>
  <c r="G18" i="10" s="1"/>
  <c r="H18" i="10" s="1"/>
  <c r="J48" i="4"/>
  <c r="D23" i="1" s="1"/>
  <c r="D22" i="1"/>
  <c r="D21" i="1"/>
  <c r="J26" i="4"/>
  <c r="H68" i="4"/>
  <c r="I68" i="4" s="1"/>
  <c r="I38" i="4" l="1"/>
  <c r="G36" i="4"/>
  <c r="K22" i="4" a="1"/>
  <c r="K22" i="4" s="1"/>
  <c r="F29" i="4" s="1"/>
  <c r="K21" i="4" a="1"/>
  <c r="K21" i="4" s="1"/>
  <c r="F28" i="4" s="1"/>
  <c r="K20" i="4" a="1"/>
  <c r="K20" i="4" s="1"/>
  <c r="F27" i="4" s="1"/>
  <c r="P24" i="11" a="1"/>
  <c r="P24" i="11" s="1"/>
  <c r="I71" i="4"/>
  <c r="G69" i="4"/>
  <c r="H62" i="4"/>
  <c r="I64" i="4"/>
  <c r="I62" i="4" s="1"/>
  <c r="D20" i="1"/>
  <c r="H52" i="4"/>
  <c r="I53" i="4"/>
  <c r="I52" i="4" s="1"/>
  <c r="G55" i="4"/>
  <c r="I56" i="4"/>
  <c r="I73" i="4"/>
  <c r="I60" i="4"/>
  <c r="F27" i="10"/>
  <c r="C29" i="10" s="1"/>
  <c r="C31" i="10" s="1"/>
  <c r="F35" i="4" s="1"/>
  <c r="G35" i="4" s="1"/>
  <c r="H35" i="4" s="1"/>
  <c r="H27" i="10"/>
  <c r="G27" i="10"/>
  <c r="F38" i="2"/>
  <c r="I59" i="4"/>
  <c r="I58" i="4"/>
  <c r="I44" i="4"/>
  <c r="I45" i="4"/>
  <c r="I40" i="4"/>
  <c r="G48" i="4"/>
  <c r="I49" i="4"/>
  <c r="I50" i="4"/>
  <c r="H51" i="4"/>
  <c r="I51" i="4" s="1"/>
  <c r="I61" i="4"/>
  <c r="I72" i="4"/>
  <c r="I70" i="4"/>
  <c r="I46" i="4"/>
  <c r="I39" i="4"/>
  <c r="G28" i="4" l="1"/>
  <c r="H28" i="4" s="1"/>
  <c r="I28" i="4" s="1"/>
  <c r="F31" i="4"/>
  <c r="G31" i="4" s="1"/>
  <c r="H31" i="4" s="1"/>
  <c r="G29" i="4"/>
  <c r="H29" i="4" s="1"/>
  <c r="F32" i="4"/>
  <c r="G32" i="4" s="1"/>
  <c r="H32" i="4" s="1"/>
  <c r="G27" i="4"/>
  <c r="H27" i="4" s="1"/>
  <c r="F30" i="4"/>
  <c r="G30" i="4" s="1"/>
  <c r="H30" i="4" s="1"/>
  <c r="I43" i="4"/>
  <c r="I35" i="4"/>
  <c r="I37" i="4"/>
  <c r="I36" i="4" s="1"/>
  <c r="H36" i="4"/>
  <c r="I33" i="4"/>
  <c r="H55" i="4"/>
  <c r="I55" i="4" s="1"/>
  <c r="I57" i="4"/>
  <c r="I48" i="4"/>
  <c r="I69" i="4"/>
  <c r="H48" i="4"/>
  <c r="J69" i="4"/>
  <c r="H69" i="4"/>
  <c r="I27" i="4" l="1"/>
  <c r="I32" i="4"/>
  <c r="I29" i="4"/>
  <c r="I31" i="4"/>
  <c r="J75" i="4"/>
  <c r="E29" i="1" l="1"/>
  <c r="D29" i="1"/>
  <c r="F27" i="1" l="1"/>
  <c r="F25" i="1"/>
  <c r="F19" i="1"/>
  <c r="F26" i="1"/>
  <c r="F23" i="1"/>
  <c r="F21" i="1"/>
  <c r="F22" i="1"/>
  <c r="F20" i="1"/>
  <c r="F28" i="1"/>
  <c r="F24" i="1"/>
  <c r="F29" i="1" l="1"/>
  <c r="G26" i="4"/>
  <c r="G75" i="4" s="1"/>
  <c r="H26" i="4" l="1"/>
  <c r="H75" i="4" s="1"/>
  <c r="I30" i="4" l="1"/>
  <c r="I26" i="4" s="1"/>
  <c r="I75"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<sst xmlns="http://schemas.openxmlformats.org/spreadsheetml/2006/main" count="437" uniqueCount="255">
  <si>
    <t>Δ.5.1 ΠΙΝΑΚΑΣ ΑΝΑΛΥΣΗΣ ΚΟΣΤΟΥΣ ΤΗΣ ΠΡΟΤΑΣΗΣ – ΧΡΟΝΟΔΙΑΓΡΑΜΜΑ</t>
  </si>
  <si>
    <t>Α/Α</t>
  </si>
  <si>
    <t>Επιλέξιμη Δημόσια Δαπάνη (€)</t>
  </si>
  <si>
    <t>Α' ΕΞΑΜ.</t>
  </si>
  <si>
    <t>Β' ΕΞΑΜ.</t>
  </si>
  <si>
    <t>Γ' ΕΞΑΜ.</t>
  </si>
  <si>
    <t>Δ' ΕΞΑΜ.</t>
  </si>
  <si>
    <t>Ε’ ΕΞΑΜ.</t>
  </si>
  <si>
    <t>ΣΤ’ ΕΞΑΜ.</t>
  </si>
  <si>
    <t>ΔΑΠΑΝΕΣ ΓΙΑ ΑΠΟΚΤΗΣΗ ΓΗΣ</t>
  </si>
  <si>
    <t>ΜΗΧΑΝΟΛΟΓΙΚΟΣ ΕΞΟΠΛΙΣΜΟΣ</t>
  </si>
  <si>
    <t>ΛΟΙΠΟΣ ΕΞΟΠΛΙΣΜΟΣ</t>
  </si>
  <si>
    <t>ΕΞΟΠΛΙΣΜΟΣ ΑΠΕ</t>
  </si>
  <si>
    <t xml:space="preserve">ΜΕΛΕΤΕΣ ΓΙΑ ΕΚΔΟΣΗ ΟΙΚ. ΑΔΕΙΑΣ ΚΑΙ ΛΟΙΠΕΣ ΜΕΛΕΤΕΣ ΠΟΥ ΣΧΕΤΙΖΟΝΤΑΙ ΜΕ ΤΗΝ ΕΚΤΕΛΕΣΗ ΤΟΥ ΕΡΓΟΥ </t>
  </si>
  <si>
    <t>ΔΑΠΑΝΕΣ ΕΝΗΜΕΡΩΣΗΣ ΠΡΟΒΟΛΗΣ</t>
  </si>
  <si>
    <t>ΟΡΓΑΝΩΣΗ ΠΟΛΙΤΙΣΤΙΚΩΝ ΔΡΩΜΕΝΩΝ</t>
  </si>
  <si>
    <t>ΔΑΠΑΝΗ ΑΓΟΡΑΣ ΑΥΤΟΚΙΝΗΤΟΥ</t>
  </si>
  <si>
    <t>ΔΑΠΑΝΗ ΥΠΟΒΟΛΗΣ ΦΑΚΕΛΟΥ ΚΑΙ ΤΕΧΝΙΚΗ ΣΤΗΡΙΞΗ ΓΙΑ ΤΗΝ ΥΛΟΠΟΙΗΣΗ ΤΟΥ ΕΡΓΟΥ</t>
  </si>
  <si>
    <t>ΣΥΝΟΛΙΚΗ ΚΟΣΤΟΣ ΠΡΟΤΑΣΗΣ ΚΑΙ ΚΑΤΑΝΟΜΗ ΑΝΑ ΕΞΑΜΗΝΟ</t>
  </si>
  <si>
    <t>(*****) </t>
  </si>
  <si>
    <t>ΚΩΔ. ΟΠΣΚΑΠ</t>
  </si>
  <si>
    <t>L41.09</t>
  </si>
  <si>
    <t>L41.10</t>
  </si>
  <si>
    <t>L41.01</t>
  </si>
  <si>
    <t>L41.02</t>
  </si>
  <si>
    <t>L41.03</t>
  </si>
  <si>
    <t>L41.04</t>
  </si>
  <si>
    <t>L41.05</t>
  </si>
  <si>
    <t>L41.06</t>
  </si>
  <si>
    <t>L41.07</t>
  </si>
  <si>
    <t>L41.08</t>
  </si>
  <si>
    <t>(*) Αφορά μόνο την υπο-παρέμβαση 5.1. Π3-77-4.1-5.1</t>
  </si>
  <si>
    <t>(**) Ποσοστό της κατηγορίας/υπο-κατηγορίας δαπάνης σε σχέση με το συνολική ΔΔ</t>
  </si>
  <si>
    <t>(***) Στο χρονοδιάγραμμα συμπληρώνεται το ποσοστό της συγκεκριμένης κατηγορίας/υπο-κατηγορίας δαπάνης που υπολογίζεται να εκτελεστεί στο συγκεκριμένο εξάμηνο</t>
  </si>
  <si>
    <t>(****) Για έργα που δεν εκτελούνται με διαδικασίες δημοσίων συμβάσεων εφαρμόζεται ο οδηγός απλοποιημένου κόστους κτηριακών κατασκευών</t>
  </si>
  <si>
    <t>(*****) Συμπληρώνεται το ποσοστό υλοποίησης του έργου ανά εξάμηνο</t>
  </si>
  <si>
    <t xml:space="preserve">Για τα έργα που εκτελούνται με διαδικασίες δημοσίων συμβάσεων ο πίνακας αντικαθίσταται από τον Προϋπολογισμό και το χρονοδιάγραμμα της μελέτης του έργου. </t>
  </si>
  <si>
    <t>ΚΑΤΗΓΟΡΙΑ ΔΑΠΑΝΗΣ 
(συμπληρώνεται κατά περίπτωση)</t>
  </si>
  <si>
    <r>
      <t xml:space="preserve">Ιδιωτική Συμμετοχή
</t>
    </r>
    <r>
      <rPr>
        <b/>
        <vertAlign val="superscript"/>
        <sz val="11"/>
        <color theme="1"/>
        <rFont val="Calibri"/>
        <family val="2"/>
        <charset val="161"/>
      </rPr>
      <t>(*)</t>
    </r>
  </si>
  <si>
    <r>
      <t xml:space="preserve">ΚΑΤΑΝΟΜΗ ΠΡΟΫΠΟΛΟΓΙΣΜΟΥ ΑΝΑ ΕΞΑΜΗΝΟ </t>
    </r>
    <r>
      <rPr>
        <vertAlign val="superscript"/>
        <sz val="11"/>
        <color theme="1"/>
        <rFont val="Calibri"/>
        <family val="2"/>
        <charset val="161"/>
      </rPr>
      <t>(***)</t>
    </r>
  </si>
  <si>
    <r>
      <t xml:space="preserve">ΚΤΙΡΙΑΚΕΣ ΕΓΚΑΤΑΣΤΑΣΕΙΣ &amp; ΕΡΓΑ ΥΠΟΔΟΜΗΣ &amp; ΠΕΡΙΒΑΛΛΟΝΤΟΣ ΧΩΡΟΥ </t>
    </r>
    <r>
      <rPr>
        <vertAlign val="superscript"/>
        <sz val="11"/>
        <color theme="1"/>
        <rFont val="Calibri"/>
        <family val="2"/>
        <charset val="161"/>
      </rPr>
      <t>(****) </t>
    </r>
  </si>
  <si>
    <t>1.</t>
  </si>
  <si>
    <t>Εκσκαφές – χωματουργικά</t>
  </si>
  <si>
    <t>2.1</t>
  </si>
  <si>
    <t>Σκελετός οπλισμένου σκυροδέματος</t>
  </si>
  <si>
    <t>-</t>
  </si>
  <si>
    <t>2.2</t>
  </si>
  <si>
    <t>Σκελετός Μεταλλικός</t>
  </si>
  <si>
    <t>3.</t>
  </si>
  <si>
    <t>Τοιχοποιίες</t>
  </si>
  <si>
    <t>4.</t>
  </si>
  <si>
    <t>Επιχρίσματα</t>
  </si>
  <si>
    <t>5.</t>
  </si>
  <si>
    <t>Δάπεδα</t>
  </si>
  <si>
    <t>6.</t>
  </si>
  <si>
    <t>Μαρμαρικές εργασίες</t>
  </si>
  <si>
    <t>7.</t>
  </si>
  <si>
    <t>Επενδύσεις Τοίχων</t>
  </si>
  <si>
    <t>8.</t>
  </si>
  <si>
    <t>Χρωματισμοί</t>
  </si>
  <si>
    <t>9.</t>
  </si>
  <si>
    <t>Είδη Υγιεινής</t>
  </si>
  <si>
    <t>10.</t>
  </si>
  <si>
    <t>11.</t>
  </si>
  <si>
    <t>Εξωτερικά Κουφώματα</t>
  </si>
  <si>
    <t>12.</t>
  </si>
  <si>
    <t>Υαλοπίνακες</t>
  </si>
  <si>
    <t>13.</t>
  </si>
  <si>
    <t>Μονώσεις - Στεγανώσεις</t>
  </si>
  <si>
    <t>14.</t>
  </si>
  <si>
    <t>Σιδηρουργικές εργασίες</t>
  </si>
  <si>
    <t>15.</t>
  </si>
  <si>
    <t>Υδραυλικές Εργασίες</t>
  </si>
  <si>
    <t>16.</t>
  </si>
  <si>
    <t>Ηλεκτρολογικές Εργασίες</t>
  </si>
  <si>
    <t>17.</t>
  </si>
  <si>
    <t>Λοιπές εργασίες (τζάκι, πόμολα κ.λπ. )</t>
  </si>
  <si>
    <t>α/α</t>
  </si>
  <si>
    <t>Εργασία</t>
  </si>
  <si>
    <t>Ξυλουργικές Εργασίες 
(πόρτες - ντουλάπες κ.λπ.)</t>
  </si>
  <si>
    <t>Είδος</t>
  </si>
  <si>
    <t>Χρήση χώρου</t>
  </si>
  <si>
    <t>Συμβατικού τύπου</t>
  </si>
  <si>
    <t>Κύριοι Χώροι (εντός Σ.Δ.)</t>
  </si>
  <si>
    <t>Υπόγεια – βοηθητικές χρήσεις</t>
  </si>
  <si>
    <t>Ημιυπαίθριοι χώροι</t>
  </si>
  <si>
    <t>Υπολογισμός πρότυπου κόστους</t>
  </si>
  <si>
    <t>Υποσταθμός μέσης τάσης (Υ/Σ Μ.Τ.)</t>
  </si>
  <si>
    <t>90,00€ / KVA</t>
  </si>
  <si>
    <t>Κλιματισμός - Θέρμανση</t>
  </si>
  <si>
    <t>Εμβαδόν δόμησης x 40 €/τ.μ.</t>
  </si>
  <si>
    <t>Διαμόρφωση περιβάλλοντος χώρου</t>
  </si>
  <si>
    <t xml:space="preserve">ΔΙΚΑΙΟΥΧΟΣ ΠΡΑΞΗΣ: </t>
  </si>
  <si>
    <t>ΤΙΤΛΟΣ ΠΡΑΞΗΣ:</t>
  </si>
  <si>
    <t xml:space="preserve">ΠΕΡΙΟΧΗ ΥΛΟΠΟΙΗΣΗΣ: </t>
  </si>
  <si>
    <t>ΣΤΡΑΤΗΓΙΚΟ ΣΧΕΔΙΟ ΚΟΙΝΗΣ ΑΓΡΟΤΙΚΗΣ ΠΟΛΙΤΙΚΗΣ (ΣΣ ΚΑΠ) 2023- 2027</t>
  </si>
  <si>
    <t>ΠΑΡΕΜΒΑΣΗ  Π3-77-4.1 «ΣΤΗΡΙΞΗ ΓΙΑ ΤΟΠΙΚΗ ΑΝΑΠΤΥΞΗ ΜΕΣΩ ΤΟΥ LEADER (ΤΑΠΤΟΚ - ΤΟΠΙΚΗ ΑΝΑΠΤΥΞΗ ΜΕ ΠΡΩΤΟΒΟΥΛΙΑ ΤΟΠΙΚΩΝ ΚΟΙΝΟΤΗΤΩΝ)»
για ΠΡΑΞΕΙΣ ΔΗΜΟΣΙΟΥ ΧΑΡΑΚΤΗΡΑ</t>
  </si>
  <si>
    <t>ΚΩΔ. ΟΠΣΚΑΠ:</t>
  </si>
  <si>
    <t>ΚΩΔΙΚΟΣ-ΤΙΤΛΟΣ ΥΠΟ-ΠΑΡΕΜΒΑΣΗΣ:</t>
  </si>
  <si>
    <t>Μ.Μ.</t>
  </si>
  <si>
    <t>ΤΙΜΗ ΜΟΝΑΔΑΣ</t>
  </si>
  <si>
    <t>ΦΠΑ</t>
  </si>
  <si>
    <t>ΚΤΙΡΙΑΚΕΣ ΕΓΚΑΤΑΣΤΑΣΕΙΣ &amp; ΕΡΓΑ ΥΠΟΔΟΜΗΣ &amp; ΠΕΡΙΒΑΛΛΟΝΤΟΣ ΧΩΡΟΥ 
(Με απλοποιημένο κόστος)</t>
  </si>
  <si>
    <r>
      <t>ΠΟΣΟΣΤΟ (%)</t>
    </r>
    <r>
      <rPr>
        <b/>
        <vertAlign val="superscript"/>
        <sz val="11"/>
        <color theme="1"/>
        <rFont val="Calibri"/>
        <family val="2"/>
        <charset val="161"/>
      </rPr>
      <t xml:space="preserve"> 
(**)</t>
    </r>
  </si>
  <si>
    <t>Δαπάνες προβολής</t>
  </si>
  <si>
    <t xml:space="preserve">Μίσθωση χώρου </t>
  </si>
  <si>
    <t>Μίσθωση εξοπλισμού &amp; οπτικοακουστικών μέσων</t>
  </si>
  <si>
    <t xml:space="preserve">Παραγωγή υλικού καταγραφής της εκδήλωσης </t>
  </si>
  <si>
    <t>Άλλο ….................</t>
  </si>
  <si>
    <t>Πυροπροστασία</t>
  </si>
  <si>
    <t>Υποσταθμός μέσης τάσης</t>
  </si>
  <si>
    <t>Κλιματισμός - θέρμανση</t>
  </si>
  <si>
    <t>Άλλο …................</t>
  </si>
  <si>
    <t>Εξοπλισμός γραφείου</t>
  </si>
  <si>
    <t>Οπτικοακουστικά μέσα</t>
  </si>
  <si>
    <t>Μελέτες εφαρμογής και πιστοποίησης συστημάτων ποιότητας</t>
  </si>
  <si>
    <t>Μελέτη / καταγραφή στοιχείων του φυσικού περιβάλλοντος</t>
  </si>
  <si>
    <t>Μελέτη για έκδοση οικοδομικής άδειας</t>
  </si>
  <si>
    <t>Έρευνες, καταγραφή πολιτιστικών, ιστορικών και λαογραφικών στοιχείων</t>
  </si>
  <si>
    <t>Ανάπτυξη λογισμικού</t>
  </si>
  <si>
    <t>Ημερίδες / εργαστήρια προβολής φυσικού περιβάλλοντος</t>
  </si>
  <si>
    <t>Δημιουργία ιστοσελίδας</t>
  </si>
  <si>
    <t>Δαπάνη ημερίδων περιβαλλοντικής ενημέρωσης και αντιμετώπισης των κινδύνων από φυσικές καταστροφές</t>
  </si>
  <si>
    <t>ΠΟΣΟΤΗΤΑ</t>
  </si>
  <si>
    <t>ΠΟΣΟ</t>
  </si>
  <si>
    <t>τ.μ.</t>
  </si>
  <si>
    <t>Ασφαλιστικές εισφορές</t>
  </si>
  <si>
    <t>Περιβάλλων χώρος</t>
  </si>
  <si>
    <t>κατ΄ αποκοπή</t>
  </si>
  <si>
    <t>ΣΥΝΟΛΟ</t>
  </si>
  <si>
    <t xml:space="preserve"> KVA</t>
  </si>
  <si>
    <t>τεμ.</t>
  </si>
  <si>
    <t>Ανελκυστήρας (καμπίνα και μηχανοστάσιο)</t>
  </si>
  <si>
    <t>Παρατηρήσεις</t>
  </si>
  <si>
    <t>Προσφορές</t>
  </si>
  <si>
    <t>Δικαιολογητικά, σύμφωνα με την πρόσκληση</t>
  </si>
  <si>
    <t xml:space="preserve">Χωματουργικά </t>
  </si>
  <si>
    <t>Εργα πρασίνου</t>
  </si>
  <si>
    <t>Εξωτερικός φωτισμός</t>
  </si>
  <si>
    <t>Εσωτερική του οικοπέδου απορροή υδάτων</t>
  </si>
  <si>
    <t>Παιδική χαρά</t>
  </si>
  <si>
    <t>Γήπεδο</t>
  </si>
  <si>
    <t>Περίφραξη οικοπέδου</t>
  </si>
  <si>
    <t>Άλλο…...................</t>
  </si>
  <si>
    <t>κ.μ.</t>
  </si>
  <si>
    <t xml:space="preserve">Το σύνολο της κατηγορίας δαπάνης δεν θα πρέπει να υπερβαίνει τις 4.000€ πλέον ΦΠΑ. Δεν απαιτούνται προσφορές. </t>
  </si>
  <si>
    <t xml:space="preserve">Δεν απαιτούνται προσφορές. </t>
  </si>
  <si>
    <t>Ο ΜΗΧΑΝΙΚΟΣ</t>
  </si>
  <si>
    <t>ΟΝΟΜΑΤΕΠΩΝΥΜΟ/ΥΠΟΓΡΑΦΗ</t>
  </si>
  <si>
    <t>ΗΜΕΡΟΜΗΝΙΑ: ….......................</t>
  </si>
  <si>
    <t>Πίνακας ελαχίστων ημερομισθίων, υπογεγραμμένος από μηχανικό</t>
  </si>
  <si>
    <t xml:space="preserve">Σκυροδέματα </t>
  </si>
  <si>
    <t>Σε περίπτωση που η τιμή μονάδας υπερβαίνει την τιμή απλοποιημένου κόστους (100€/τ.μ.), μεταφέρεται στον πίνακα προϋπολογισμού του έργου η μέγιστη τιμή</t>
  </si>
  <si>
    <t>ΤΙΜΗ ΜΟΝΑΔΑΣ / Τ.Μ. (χωρίς ΦΠΑ)</t>
  </si>
  <si>
    <t>Νέες κτιριακές υποδομές με μεταλλικό σκελετό</t>
  </si>
  <si>
    <t>Ο υπολογισμός του πρότυπου κόστους είναι: 
Εμβαδόν Οικοπέδου - Πραγματοποιούμενη κάλυψη κτιρίων = Εμβαδόν Ακάλυπτου Περιβάλλοντος Χώρου (ΕΑΠΧ) επί της τιμής εφαρμογής ανά τετραγωνικό (έως 100€/τ.μ.)</t>
  </si>
  <si>
    <t xml:space="preserve">Ποσοστό συμμετοχής (%) εργασίας στην τιμή βάσης </t>
  </si>
  <si>
    <t xml:space="preserve">Ποσοστό συμμετοχής (%) στο κόστος </t>
  </si>
  <si>
    <t xml:space="preserve">ΣΥΝΟΛΟ </t>
  </si>
  <si>
    <t>*</t>
  </si>
  <si>
    <t>Κύριοι Χώροι (εντός Σ.Δ.) - ΝΕΑ ΚΑΤΑΣΚΕΥΗ</t>
  </si>
  <si>
    <t>Υπόγεια – βοηθητικές χρήσεις - ΝΕΑ ΚΑΤΑΣΚΕΥΗ</t>
  </si>
  <si>
    <t>Ημιυπαίθριοι χώροι - ΝΕΑ ΚΑΤΑΣΚΕΥΗ</t>
  </si>
  <si>
    <t xml:space="preserve">ΠΙΝΑΚΑΣ 1: ΑΙΤΟΥΜΕΝΟΣ ΠΡΟΫΠΟΛΟΓΙΣΜΟΣ ΠΡΑΞΗΣ </t>
  </si>
  <si>
    <t>ΠΙΝΑΚΑΣ 2: ΕΠΙΣΚΕΥΕΣ - ΑΝΑΚΑΙΝΙΣΕΙΣ ΥΦΙΣΤΑΜΕΝΩΝ ΚΑΤΑΣΚΕΥΩΝ</t>
  </si>
  <si>
    <t>ΠΙΝΑΚΑΣ 3: ΑΝΑΛΥΣΗ ΠΡΟΫΠΟΛΟΓΙΣΜΟΥ ΠΕΡΙΒΑΛΛΟΝΤΟΣ ΧΩΡΟΥ ΠΡΑΞΗΣ</t>
  </si>
  <si>
    <t>ΕΙΔΟΣ ΔΑΠΑΝΗΣ</t>
  </si>
  <si>
    <t>Ποσοστό εκτέλεσης εργασιών (%) στο σύνολο (βάσει προμετρήσεων ή άλλης μεθόδου)*</t>
  </si>
  <si>
    <t>Παραπομπή σε σχετικό δικαιολογητικό</t>
  </si>
  <si>
    <t>ΠΑΡΕΜΒΑΣΗ  Π3-77-4.1 «ΣΤΗΡΙΞΗ ΓΙΑ ΤΟΠΙΚΗ ΑΝΑΠΤΥΞΗ ΜΕΣΩ ΤΟΥ LEADER (ΤΑΠΤΟΚ - ΤΟΠΙΚΗ ΑΝΑΠΤΥΞΗ ΜΕ ΠΡΩΤΟΒΟΥΛΙΑ ΤΟΠΙΚΩΝ ΚΟΙΝΟΤΗΤΩΝ)» για ΠΡΑΞΕΙΣ ΔΗΜΟΣΙΟΥ ΧΑΡΑΚΤΗΡΑ</t>
  </si>
  <si>
    <r>
      <t xml:space="preserve">ΔΑΠΑΝΕΣ ΓΙΑ ΑΠΟΚΤΗΣΗ ΓΗΣ </t>
    </r>
    <r>
      <rPr>
        <sz val="11"/>
        <color rgb="FFFF0000"/>
        <rFont val="Calibri"/>
        <family val="2"/>
        <charset val="161"/>
      </rPr>
      <t>(max 10% του συνολικού αιτούμενου Π/Υ της πράξης)</t>
    </r>
  </si>
  <si>
    <r>
      <t xml:space="preserve">ΔΑΠΑΝΗ ΑΓΟΡΑΣ ΑΥΤΟΚΙΝΗΤΟΥ </t>
    </r>
    <r>
      <rPr>
        <sz val="11"/>
        <color rgb="FFFF0000"/>
        <rFont val="Calibri"/>
        <family val="2"/>
        <charset val="161"/>
      </rPr>
      <t>(max 30% του συνολικού αιτούμενου Π/Υ της πράξης, με εξαίρεση πράξεις κοινωνικού και περιβαλλοντικού χαρακτήρα)</t>
    </r>
  </si>
  <si>
    <t>ΤΟΠΙΚΟ ΠΡΟΓΡΑΜΜΑ ΤΑΠΤοΚ LEADER ΚΙΛΚΙΣ</t>
  </si>
  <si>
    <t>ΟΜΑΔΑ ΤΟΠΙΚΗΣ ΔΡΑΣΗΣ ΑΝΑΠΤΥΞΙΑΚΗ ΚΙΛΚΙΣ ΑΑΕ ΟΤΑ</t>
  </si>
  <si>
    <t>ΣΥΝΟΛΟ  ΔΑΠΑΝΩΝ</t>
  </si>
  <si>
    <r>
      <t xml:space="preserve">ΔΑΠΑΝΗ ΥΠΟΒΟΛΗΣ ΦΑΚΕΛΟΥ ΚΑΙ ΤΕΧΝΙΚΗ ΣΤΗΡΙΞΗ ΓΙΑ ΤΗΝ ΥΛΟΠΟΙΗΣΗ ΤΟΥ ΕΡΓΟΥ </t>
    </r>
    <r>
      <rPr>
        <sz val="11"/>
        <color rgb="FFFF0000"/>
        <rFont val="Calibri"/>
        <family val="2"/>
        <charset val="161"/>
      </rPr>
      <t>(max 4.000€)</t>
    </r>
  </si>
  <si>
    <t>Δαπάνες υποβολής φακέλου</t>
  </si>
  <si>
    <t>Τεχνική στήριξη για την υλοποίηση του έργου</t>
  </si>
  <si>
    <r>
      <t xml:space="preserve">ΕΙΔΟΣ ΕΡΓΑΣΙΑΣ και </t>
    </r>
    <r>
      <rPr>
        <b/>
        <sz val="11"/>
        <rFont val="Calibri"/>
        <family val="2"/>
        <charset val="161"/>
        <scheme val="minor"/>
      </rPr>
      <t>ΤΕΧΝΙΚΑ ΧΑΡΑΚΤΗΡΙΣΤΙΚΑ</t>
    </r>
    <r>
      <rPr>
        <b/>
        <sz val="11"/>
        <color rgb="FFFF0000"/>
        <rFont val="Calibri"/>
        <family val="2"/>
        <charset val="161"/>
        <scheme val="minor"/>
      </rPr>
      <t xml:space="preserve">
</t>
    </r>
    <r>
      <rPr>
        <b/>
        <i/>
        <sz val="11"/>
        <color theme="1"/>
        <rFont val="Calibri"/>
        <family val="2"/>
        <charset val="161"/>
        <scheme val="minor"/>
      </rPr>
      <t>(περιγραφή σε κάθε είδος εργασίας)</t>
    </r>
  </si>
  <si>
    <t>ΣΥΝΟΛΙΚΟΣ ΠΡΟΫΠ/ΣΜΟΣ Π.Χ. 
(χωρίς ΦΠΑ)</t>
  </si>
  <si>
    <t>κ.α.</t>
  </si>
  <si>
    <t>L41.01 ΚΤΙΡΙΑΚΕΣ ΕΓΚΑΤΑΣΤΑΣΕΙΣ &amp; ΕΡΓΑ ΥΠΟΔΟΜΗΣ &amp; ΠΕΡΙΒΑΛΛΟΝΤΟΣ ΧΩΡΟΥ 
(Με απλοποιημένο κόστος)</t>
  </si>
  <si>
    <t xml:space="preserve">Συμπληρώνεται μόνο η συγκεκριμένη στήλη του πίνακα. Οι τιμές στην εν λόγω στήλη του παραπάνω πίνακα αφορούν στο ποσοστό εκτέλεσης της κάθε εργασίας. Το ποσοστό προκύπτει βάσει προμετρήσεων εργασιών ή άλλης μεθόδου. Στην περίπτωση που το ποσοστό εργασίας είναι 0% ή 100% δεν  απαιτείται τεκμηρίωση. </t>
  </si>
  <si>
    <t>ΕΜΒΑΔΟΝ ΠΕΡΙΒΑΛΛΝΤΟΣ ΧΩΡΟΥ (τ.μ.)</t>
  </si>
  <si>
    <t>ΠΟΣΟ 
(€)</t>
  </si>
  <si>
    <t>ΦΠΑ
(€)</t>
  </si>
  <si>
    <t>ΣΥΝΟΛΟ
(€)</t>
  </si>
  <si>
    <t>ΤΙΜΗ ΜΟΝΑΔΑΣ 
(€)</t>
  </si>
  <si>
    <t>ΑΙΤΟΥΜΕΝΟΣ ΠΡΟΫΠ/ΣΜΟΣ
 (€)</t>
  </si>
  <si>
    <t>ΝΕΕΣ ΚΤΙΡΙΑΚΕΣ ΥΠΟΔΟΜΕΣ
Βάσει Κεφαλαίου «I.4. Υπηρεσίες - ταβέρνες, παιδικοί σταθμοί κλπ» του Οδηγού απλοποιημένου κόστους κτιριακών κατασκευών</t>
  </si>
  <si>
    <r>
      <t xml:space="preserve">ΤΙΜΕΣ ΜΟΝΑΔΟΣ ΑΠΛΟΠΟΙΗΜΕΝΟΥ ΚΟΣΤΟΥΣ ΚΤΙΡΙΑΚΩΝ ΚΑΤΑΣΚΕΥΩΝ 
(Βάσει "Οδηγού απλοποιημένου κόστους κτιριακών κατασκευών", </t>
    </r>
    <r>
      <rPr>
        <b/>
        <sz val="11"/>
        <color rgb="FFFF0000"/>
        <rFont val="Calibri"/>
        <family val="2"/>
        <charset val="161"/>
        <scheme val="minor"/>
      </rPr>
      <t>συνημμένο Γ. 2 της πρόσκλησης</t>
    </r>
    <r>
      <rPr>
        <b/>
        <sz val="11"/>
        <color theme="1"/>
        <rFont val="Calibri"/>
        <family val="2"/>
        <charset val="161"/>
        <scheme val="minor"/>
      </rPr>
      <t>)</t>
    </r>
  </si>
  <si>
    <t>Παραδοσιακά
(15 % πλέον συμβατικού)</t>
  </si>
  <si>
    <t>Διατηρητέα
(30 % πλέον συμβατικού)</t>
  </si>
  <si>
    <t>Τιμές ανά τ.μ. με τις προσαυξήσεις</t>
  </si>
  <si>
    <t>Περιοχή ΙΙ &amp; ειδική θεμελίωση ή βιοκλιματικό</t>
  </si>
  <si>
    <t>Περιοχή ΙΙ &amp; Ειδική θεμελίωση &amp; βιοκλιματικό</t>
  </si>
  <si>
    <t>Κτίρια από μεταλλικό σκελετό</t>
  </si>
  <si>
    <r>
      <t xml:space="preserve">ΠΕΡΙΒΑΛΛΩΝ ΧΩΡΟΣ
</t>
    </r>
    <r>
      <rPr>
        <b/>
        <sz val="10"/>
        <color theme="1"/>
        <rFont val="Calibri"/>
        <family val="2"/>
        <charset val="161"/>
      </rPr>
      <t>Βάσει Κεφαλαίου «Ι.4 Υπηρεσίες - ταβέρνες, παιδικοί σταθμοί κλπ» του Οδηγού απλοποιημένου κόστους κτιριακών κατασκευών</t>
    </r>
  </si>
  <si>
    <r>
      <t xml:space="preserve">L41.02  ΜΗΧΑΝΟΛΟΓΙΚΟΣ ΕΞΟΠΛΙΣΜΟΣ
</t>
    </r>
    <r>
      <rPr>
        <b/>
        <sz val="10"/>
        <color theme="1"/>
        <rFont val="Calibri"/>
        <family val="2"/>
        <charset val="161"/>
      </rPr>
      <t>Βάσει Κεφαλαίου «Ι.4 Υπηρεσίες - ταβέρνες, παιδικοί σταθμοί κλπ» του Οδηγού απλοποιημένου κόστους κτιριακών κατασκευών</t>
    </r>
  </si>
  <si>
    <t>Εμβαδόν κλιματιζόμενης επιφάνειας x 700 BTU x 0,1 €</t>
  </si>
  <si>
    <r>
      <t xml:space="preserve">ΕΚΣΥΓΧΡΟΝΙΣΜΟΣ ΥΦΙΣΤΑΜΕΝΩΝ ΚΑΤΑΣΚΕΥΩΝ
</t>
    </r>
    <r>
      <rPr>
        <b/>
        <i/>
        <sz val="11"/>
        <color rgb="FF000000"/>
        <rFont val="Calibri"/>
        <family val="2"/>
        <charset val="161"/>
        <scheme val="minor"/>
      </rPr>
      <t>Βάσει Κεφαλαίου «Ι.Α.3 Εκσυγχρονισμός υφιστάμενων κατασκευών» του Οδηγού απλοποιημένου κόστους κτιριακών κατασκευών</t>
    </r>
  </si>
  <si>
    <t>Κύριοι Χώροι (εντός Σ.Δ.) - ΕΚΣΥΓΧΡΟΝΙΣΜΟΣ</t>
  </si>
  <si>
    <t>Υπόγεια – βοηθητικές χρήσεις  - ΕΚΣΥΓΧΡΟΝΙΣΜΟΣ</t>
  </si>
  <si>
    <t>Άλλο …................ - ΕΚΣΥΓΧΡΟΝΙΣΜΟΣ</t>
  </si>
  <si>
    <t>Ανελκυστήρας</t>
  </si>
  <si>
    <t>(Καμπίνα και μηχανοστάσιο): 20.000,00 € (προσαύξηση 1.000,00€/στάση μετά τις 4 στάσεις)</t>
  </si>
  <si>
    <t>Σύμφωνα με τα οριζόμενα στην παρ. 4 του άρθρου 9 της υπ’ αριθ. 39443/12.02.2025 απόφασης (Β΄770)</t>
  </si>
  <si>
    <t xml:space="preserve">Το άθροισμα του συνόλου της κατηγορίας δαπάνης και της κατηγορίας L41.10 δεν θα πρέπει να υπερβαίνει το 12% πλέον ΦΠΑ  του προϋπολογισμού της πράξης. </t>
  </si>
  <si>
    <t xml:space="preserve">Το άθροισμα του συνόλου της κατηγορίας δαπάνης και της κατηγορίας L41.07 δεν θα πρέπει να υπερβαίνει το 12% πλέον ΦΠΑ  του προϋπολογισμού της πράξης. </t>
  </si>
  <si>
    <t>Το ποσοστό που θα προκύψει πολλαπλασιάζεται, ανάλογα με το είδος της κατασκευής, με την αντίστοιχη τιμή βάσης της πρώτης καρτέλας, ώστε να προκύψει η τιμή βάσης της πράξης εκσυγχρονισμού και να συμπληρωθεί στον πίνακα προϋπολογισμου.</t>
  </si>
  <si>
    <t>ΜΕΛΕΤΕΣ ΓΙΑ ΕΚΔΟΣΗ ΟΙΚ. ΑΔΕΙΑΣ ΚΑΙ ΛΟΙΠΕΣ ΜΕΛΕΤΕΣ ΠΟΥ ΣΧΕΤΙΖΟΝΤΑΙ ΜΕ ΤΗΝ ΕΚΤΕΛΕΣΗ ΤΟΥ ΕΡΓΟΥ</t>
  </si>
  <si>
    <t xml:space="preserve"> max 12% του συνολικού αιτούμενου Π/Υ της πράξης</t>
  </si>
  <si>
    <t xml:space="preserve">Συμπληρώνεται μόνο για πράξεις της υπο-παρεμβασης «Π3-77-4.1-5.1 Ενίσχυση πολιτιστικών ή αθλητικών εκδηλώσεων». 
Ο μέγιστος αιτούμενος προϋπολογισμός των πράξεων της υπο-παρέμβασης ανέρχεται στο ποσό των 20.000€
</t>
  </si>
  <si>
    <t>Περιοχή II (εκτός πρωτεύουσας νομού) ή ειδική θεμελίωση ή βιοκλιματικό</t>
  </si>
  <si>
    <t xml:space="preserve">Για την υποβολή της σχετικής δαπάνης, απαιτείται να συμπληρωθεί ο αναλυτικός προϋπολογισμός περιβάλλοντος χώρου βάσει του υποδείγματος (καρτέλα Π.3), με υπογραφή του μηχανικού του έργου. </t>
  </si>
  <si>
    <t>*Ο υπολογισμός του απλοποιημένου κόστους εκσυγχρονισμού υφιστάμενου κτιρίου, γίνεται πολλαπλασιάζοντας την πρότυπη τιμή κόστους ανά τ.μ. της αντίστοιχης κατηγορίας που αφορά την ίδρυση, επί του αθροίσματος των ποσοστών των εργασιών οι οποίες εμπίπτουν στο αντικείμενο του εκσυγχρονισμού (π.χ. σε εκσυγχρονισμό που περιλαμβάνει Δάπεδα, Χρωματισμούς, Είδη Υγιεινής, Ξυλουργικές, Υδραυλικές και Ηλεκτρολογικές εργασίες, Εξωτερικά κουφώματα και Υαλοπίνακες, αθροίζονται τα επί μέρους ποσοστά 9,33% + 6,70% + 3,33% + 6,00% + 4,67% + 5,33 + 5,00% + 1,00% = 41,36%). Βλ. καρτέλα Π.2 για αναλυτικότερες οδηγίες.</t>
  </si>
  <si>
    <t>Εκτός πρωτεύουσας νομού</t>
  </si>
  <si>
    <t>Εντός πρωτεύουσας νομού (αγρόκτημα Κιλκίς)</t>
  </si>
  <si>
    <t>Με μεταλλικό σκελετό</t>
  </si>
  <si>
    <t>Υπολογισμός τιμών βάσης για κτιριακές κατασκευές</t>
  </si>
  <si>
    <t>Ειδικές απαιτήσεις θεμελίωσης</t>
  </si>
  <si>
    <t>Χωρίς ειδικές απαιτήσεις θεμελίωσης</t>
  </si>
  <si>
    <t>Με ειδικές απαιτήσεις θεμελίωσης (κοιτοστρώσεις, πάσσαλοι κλπ)</t>
  </si>
  <si>
    <t>Τεχνολογία βιοκλιματικού κτιρίου</t>
  </si>
  <si>
    <t>Χωρίς τεχνολογία βιοκλιματικού κτιρίου</t>
  </si>
  <si>
    <t>Τεχνολογία βιοκλιματικού κτιρίου (παρ.11 αρ. 2 ν.4067/2012)</t>
  </si>
  <si>
    <t>ΕΠΙΛΟΓΗ ΧΡΗΣΤΗ</t>
  </si>
  <si>
    <t>ΚΧ</t>
  </si>
  <si>
    <t>ΥΠ</t>
  </si>
  <si>
    <t>Η/Χ</t>
  </si>
  <si>
    <t>€/τμ</t>
  </si>
  <si>
    <t>Τύπος Κατασκευής</t>
  </si>
  <si>
    <t>Χαρακτηρισμός Κτιρίου
(Διατηρητέο κτλ)</t>
  </si>
  <si>
    <t>Περιοχή υλοποίησης</t>
  </si>
  <si>
    <t>Τεχνική περιγραφή, αναλυτικές επιμετρήσεις εργασιών και προϋπολογισμό με υπογραφή από μηχανικό (βλ. καρτέλα Π.3). Δεν μπορεί να υπερβαίνει τις τιμές απλοποιημένου κόστους (max 100€/τ.μ.)</t>
  </si>
  <si>
    <t>Τιμές απλοποιημένου κόστους (90,00€ / KVA)</t>
  </si>
  <si>
    <t>Τιμές απλοποιημένου κόστους (Εμβαδόν κλιματιζόμενης επιφάνειας x 700 BTU x 0,1 €)</t>
  </si>
  <si>
    <t>Τιμές απλοποιημένου κόστους (Εμβαδόν δόμησης x 40 €/τ.μ.)</t>
  </si>
  <si>
    <t>Τιμές απλοποιημένου κόστους: 20.000,00 € (προσαύξηση 1.000,00€/στάση μετά τις 4 στάσεις)</t>
  </si>
  <si>
    <t>Ημιυπαίθριοι χώροι - ΕΚΣΥΓΧΡΟΝΙΣΜΟΣ</t>
  </si>
  <si>
    <t>Προσφορές / Προμετρήσεις</t>
  </si>
  <si>
    <t>Φωτοβολταϊκό σύστημα</t>
  </si>
  <si>
    <t>Είδος Πράξης</t>
  </si>
  <si>
    <t>Ανέγερση</t>
  </si>
  <si>
    <t>Δαπάνες προβολής εκδήλωσης</t>
  </si>
  <si>
    <t>Εκσυγχρονισμός</t>
  </si>
  <si>
    <t>0</t>
  </si>
  <si>
    <t>Σε πράξεις εκσυγχρονισμού κτιριακών υποδομών να χρησιμοποιηθεί η καρτέλα Π.2.</t>
  </si>
  <si>
    <t>#Δεν εφαρμόζεται#</t>
  </si>
  <si>
    <t>ΠΡΟΣΟΧΗ! ΝΑ ΣΥΜΠΛΗΡΩΘΕΙ ΠΡΩΤΟ ΣΕ ΠΕΡΙΠΤΩΣΕΙΣ ΠΡΑΞΕΩΝ ΠΟΥ ΠΕΡΙΛΑΜΒΑΝΟΥΝ ΚΤΙΡΙΑΚΕΣ ΕΓΚΑΤΑΣΕΙΣ
ΓΙΑ ΥΠΟΛΟΓΙΣΜΟ ΚΟΣΤΟΥΣ ΕΚΣΥΓΧΡΟΝΙΣΜΟΥ ΝΑ ΣΥΜΠΛΗΡΩΘΕΙ Η ΚΑΡΤΕΛΑ Π2
ΓΙΑ ΥΠΟΛΟΓΙΣΜΟ ΚΟΣΤΟΥΣ ΠΕΡΙΒΑΛΛΟΝΤΟΣ ΧΩΡΟΥ ΝΑ ΣΥΜΠΛΗΡΩΘΕΙ Η ΚΑΡΤΕΛΑ Π3</t>
  </si>
  <si>
    <t>Με σκελετό οπλισμένου σκυροδέματος</t>
  </si>
  <si>
    <t>Κτίρια από οπλισμένο σκυρόδεμα</t>
  </si>
  <si>
    <t>Νέες κτιριακές υποδομές με σκελετό οπλισμένου σκυροδέματος</t>
  </si>
  <si>
    <t xml:space="preserve">Τιμές απλοποιημένου κόστους από την τελευταία καρτέλα και σύμφωνα με το διάγραμμα κάλυψης που υποβάλλεται με την αίτηση στήριξης. </t>
  </si>
  <si>
    <t>Κόστος €/τ.μ.
τιμή βάσης (έτους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</si>
</sst>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Calibri"/>
      <family val="2"/>
      <charset val="161"/>
      <scheme val="minor"/>
    </font>
    <font>
      <sz val="11"/>
      <color theme="1"/>
      <name val="Calibri"/>
      <family val="2"/>
      <charset val="161"/>
      <scheme val="minor"/>
    </font>
    <font>
      <b/>
      <sz val="11"/>
      <color theme="1"/>
      <name val="Calibri"/>
      <family val="2"/>
      <charset val="161"/>
      <scheme val="minor"/>
    </font>
    <font>
      <sz val="8"/>
      <name val="Calibri"/>
      <family val="2"/>
      <charset val="161"/>
      <scheme val="minor"/>
    </font>
    <font>
      <sz val="11"/>
      <color theme="1"/>
      <name val="Calibri"/>
      <family val="2"/>
      <charset val="161"/>
    </font>
    <font>
      <b/>
      <sz val="11"/>
      <color rgb="FF000000"/>
      <name val="Calibri"/>
      <family val="2"/>
      <charset val="161"/>
    </font>
    <font>
      <b/>
      <sz val="11"/>
      <color theme="1"/>
      <name val="Calibri"/>
      <family val="2"/>
      <charset val="161"/>
    </font>
    <font>
      <b/>
      <vertAlign val="superscript"/>
      <sz val="11"/>
      <color theme="1"/>
      <name val="Calibri"/>
      <family val="2"/>
      <charset val="161"/>
    </font>
    <font>
      <vertAlign val="superscript"/>
      <sz val="11"/>
      <color theme="1"/>
      <name val="Calibri"/>
      <family val="2"/>
      <charset val="161"/>
    </font>
    <font>
      <sz val="11"/>
      <color rgb="FF000000"/>
      <name val="Calibri"/>
      <family val="2"/>
      <charset val="161"/>
    </font>
    <font>
      <sz val="11"/>
      <name val="Calibri"/>
      <family val="2"/>
      <charset val="161"/>
    </font>
    <font>
      <i/>
      <sz val="9"/>
      <color theme="1"/>
      <name val="Calibri"/>
      <family val="2"/>
      <charset val="161"/>
    </font>
    <font>
      <b/>
      <i/>
      <sz val="9"/>
      <color theme="1"/>
      <name val="Calibri"/>
      <family val="2"/>
      <charset val="161"/>
    </font>
    <font>
      <b/>
      <sz val="10"/>
      <color rgb="FF000000"/>
      <name val="Calibri"/>
      <family val="2"/>
      <charset val="161"/>
      <scheme val="minor"/>
    </font>
    <font>
      <sz val="10"/>
      <color theme="1"/>
      <name val="Calibri"/>
      <family val="2"/>
      <charset val="161"/>
      <scheme val="minor"/>
    </font>
    <font>
      <b/>
      <sz val="11"/>
      <color rgb="FF000000"/>
      <name val="Calibri"/>
      <family val="2"/>
      <charset val="161"/>
      <scheme val="minor"/>
    </font>
    <font>
      <sz val="11"/>
      <color theme="1"/>
      <name val="Times New Roman"/>
      <family val="1"/>
      <charset val="161"/>
    </font>
    <font>
      <b/>
      <sz val="10"/>
      <name val="Calibri"/>
      <family val="2"/>
      <charset val="161"/>
      <scheme val="minor"/>
    </font>
    <font>
      <sz val="10"/>
      <name val="Arial Greek"/>
      <charset val="161"/>
    </font>
    <font>
      <sz val="10"/>
      <name val="Calibri"/>
      <family val="2"/>
      <charset val="161"/>
      <scheme val="minor"/>
    </font>
    <font>
      <b/>
      <u/>
      <sz val="10"/>
      <name val="Calibri"/>
      <family val="2"/>
      <charset val="161"/>
      <scheme val="minor"/>
    </font>
    <font>
      <b/>
      <sz val="12"/>
      <name val="Calibri"/>
      <family val="2"/>
      <charset val="161"/>
      <scheme val="minor"/>
    </font>
    <font>
      <b/>
      <sz val="14"/>
      <name val="Calibri"/>
      <family val="2"/>
      <charset val="161"/>
      <scheme val="minor"/>
    </font>
    <font>
      <sz val="10"/>
      <color theme="1"/>
      <name val="Verdana"/>
      <family val="2"/>
      <charset val="161"/>
    </font>
    <font>
      <b/>
      <sz val="11"/>
      <name val="Calibri"/>
      <family val="2"/>
      <charset val="161"/>
      <scheme val="minor"/>
    </font>
    <font>
      <sz val="11"/>
      <color rgb="FFFF0000"/>
      <name val="Calibri"/>
      <family val="2"/>
      <charset val="161"/>
      <scheme val="minor"/>
    </font>
    <font>
      <sz val="11"/>
      <color rgb="FF000000"/>
      <name val="Calibri"/>
      <family val="2"/>
      <charset val="161"/>
      <scheme val="minor"/>
    </font>
    <font>
      <b/>
      <sz val="11"/>
      <color rgb="FFFF0000"/>
      <name val="Calibri"/>
      <family val="2"/>
      <charset val="161"/>
      <scheme val="minor"/>
    </font>
    <font>
      <sz val="11"/>
      <name val="Calibri"/>
      <family val="2"/>
      <charset val="161"/>
      <scheme val="minor"/>
    </font>
    <font>
      <i/>
      <sz val="11"/>
      <color theme="1"/>
      <name val="Calibri"/>
      <family val="2"/>
      <charset val="161"/>
      <scheme val="minor"/>
    </font>
    <font>
      <b/>
      <sz val="10"/>
      <color theme="1"/>
      <name val="Calibri"/>
      <family val="2"/>
      <charset val="161"/>
    </font>
    <font>
      <b/>
      <sz val="10"/>
      <color theme="1"/>
      <name val="Calibri"/>
      <family val="2"/>
      <charset val="161"/>
      <scheme val="minor"/>
    </font>
    <font>
      <sz val="10"/>
      <color rgb="FF000000"/>
      <name val="Calibri"/>
      <family val="2"/>
      <charset val="161"/>
      <scheme val="minor"/>
    </font>
    <font>
      <sz val="11"/>
      <color rgb="FFFF0000"/>
      <name val="Calibri"/>
      <family val="2"/>
      <charset val="161"/>
    </font>
    <font>
      <b/>
      <i/>
      <sz val="11"/>
      <color theme="1"/>
      <name val="Calibri"/>
      <family val="2"/>
      <charset val="161"/>
      <scheme val="minor"/>
    </font>
    <font>
      <b/>
      <i/>
      <sz val="11"/>
      <color rgb="FF000000"/>
      <name val="Calibri"/>
      <family val="2"/>
      <charset val="161"/>
      <scheme val="minor"/>
    </font>
    <font>
      <i/>
      <sz val="10"/>
      <color rgb="FF000000"/>
      <name val="Calibri"/>
      <family val="2"/>
      <charset val="161"/>
      <scheme val="minor"/>
    </font>
    <font>
      <b/>
      <u/>
      <sz val="11"/>
      <color theme="1"/>
      <name val="Calibri"/>
      <family val="2"/>
      <charset val="161"/>
      <scheme val="minor"/>
    </font>
    <font>
      <b/>
      <sz val="10"/>
      <color theme="7" tint="0.79998168889431442"/>
      <name val="Calibri"/>
      <family val="2"/>
      <charset val="161"/>
      <scheme val="minor"/>
    </font>
  </fonts>
  <fills count="12">
    <fill>
      <patternFill patternType="none"/>
    </fill>
    <fill>
      <patternFill patternType="gray125"/>
    </fill>
    <fill>
      <patternFill patternType="solid">
        <fgColor rgb="FFFFFFFF"/>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9" tint="0.59999389629810485"/>
        <bgColor indexed="64"/>
      </patternFill>
    </fill>
    <fill>
      <patternFill patternType="solid">
        <fgColor rgb="FF7CAFF4"/>
        <bgColor indexed="64"/>
      </patternFill>
    </fill>
    <fill>
      <patternFill patternType="solid">
        <fgColor rgb="FFF4C17C"/>
        <bgColor indexed="64"/>
      </patternFill>
    </fill>
    <fill>
      <patternFill patternType="solid">
        <fgColor theme="2" tint="-9.9978637043366805E-2"/>
        <bgColor indexed="64"/>
      </patternFill>
    </fill>
    <fill>
      <patternFill patternType="solid">
        <fgColor theme="9" tint="0.79998168889431442"/>
        <bgColor indexed="64"/>
      </patternFill>
    </fill>
    <fill>
      <patternFill patternType="solid">
        <fgColor theme="0" tint="-4.9989318521683403E-2"/>
        <bgColor indexed="64"/>
      </patternFill>
    </fill>
    <fill>
      <patternFill patternType="solid">
        <fgColor rgb="FFFFFF00"/>
        <bgColor indexed="64"/>
      </patternFill>
    </fill>
  </fills>
  <borders count="7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medium">
        <color indexed="64"/>
      </left>
      <right style="thin">
        <color indexed="64"/>
      </right>
      <top/>
      <bottom style="thin">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style="thick">
        <color indexed="64"/>
      </right>
      <top style="thick">
        <color indexed="64"/>
      </top>
      <bottom/>
      <diagonal/>
    </border>
    <border>
      <left style="thick">
        <color indexed="64"/>
      </left>
      <right/>
      <top/>
      <bottom style="thin">
        <color indexed="64"/>
      </bottom>
      <diagonal/>
    </border>
    <border>
      <left/>
      <right style="thick">
        <color indexed="64"/>
      </right>
      <top/>
      <bottom style="thin">
        <color indexed="64"/>
      </bottom>
      <diagonal/>
    </border>
    <border>
      <left style="thick">
        <color indexed="64"/>
      </left>
      <right style="thin">
        <color indexed="64"/>
      </right>
      <top style="thin">
        <color indexed="64"/>
      </top>
      <bottom style="thin">
        <color indexed="64"/>
      </bottom>
      <diagonal/>
    </border>
    <border>
      <left/>
      <right style="thick">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style="thin">
        <color indexed="64"/>
      </right>
      <top style="thin">
        <color indexed="64"/>
      </top>
      <bottom style="thick">
        <color indexed="64"/>
      </bottom>
      <diagonal/>
    </border>
    <border>
      <left/>
      <right style="thick">
        <color indexed="64"/>
      </right>
      <top style="thin">
        <color indexed="64"/>
      </top>
      <bottom style="thick">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s>
  <cellStyleXfs count="3">
    <xf numFmtId="0" fontId="0" fillId="0" borderId="0"/>
    <xf numFmtId="9" fontId="1" fillId="0" borderId="0" applyFont="0" applyFill="0" applyBorder="0" applyAlignment="0" applyProtection="0"/>
    <xf numFmtId="0" fontId="18" fillId="0" borderId="0"/>
  </cellStyleXfs>
  <cellXfs count="417">
    <xf numFmtId="0" fontId="0" fillId="0" borderId="0" xfId="0"/>
    <xf numFmtId="0" fontId="4" fillId="0" borderId="0" xfId="0" applyFont="1"/>
    <xf numFmtId="0" fontId="4" fillId="0" borderId="0" xfId="0" applyFont="1" applyAlignment="1">
      <alignment horizontal="center"/>
    </xf>
    <xf numFmtId="0" fontId="4" fillId="0" borderId="1" xfId="0" applyFont="1" applyBorder="1" applyAlignment="1">
      <alignment horizontal="center" wrapText="1"/>
    </xf>
    <xf numFmtId="0" fontId="4" fillId="0" borderId="1" xfId="0" applyFont="1" applyBorder="1" applyAlignment="1">
      <alignment horizontal="left" vertical="center" wrapText="1"/>
    </xf>
    <xf numFmtId="4" fontId="4" fillId="0" borderId="1" xfId="0" applyNumberFormat="1" applyFont="1" applyBorder="1" applyAlignment="1">
      <alignment vertical="center" wrapText="1"/>
    </xf>
    <xf numFmtId="4" fontId="4" fillId="2" borderId="1" xfId="0" applyNumberFormat="1" applyFont="1" applyFill="1" applyBorder="1" applyAlignment="1">
      <alignment vertical="center" wrapText="1"/>
    </xf>
    <xf numFmtId="9" fontId="4" fillId="2" borderId="1" xfId="1" applyFont="1" applyFill="1" applyBorder="1" applyAlignment="1">
      <alignment horizontal="right" vertical="center" wrapText="1"/>
    </xf>
    <xf numFmtId="0" fontId="0" fillId="0" borderId="1" xfId="0" applyBorder="1" applyAlignment="1">
      <alignment horizontal="center" vertical="center" wrapText="1"/>
    </xf>
    <xf numFmtId="0" fontId="0" fillId="0" borderId="1" xfId="0" applyBorder="1" applyAlignment="1">
      <alignment vertical="center" wrapText="1"/>
    </xf>
    <xf numFmtId="4" fontId="0" fillId="0" borderId="1" xfId="0" applyNumberFormat="1" applyBorder="1" applyAlignment="1">
      <alignment vertical="center" wrapText="1"/>
    </xf>
    <xf numFmtId="0" fontId="0" fillId="0" borderId="0" xfId="0" applyAlignment="1">
      <alignment vertical="center"/>
    </xf>
    <xf numFmtId="0" fontId="0" fillId="0" borderId="0" xfId="0" applyAlignment="1">
      <alignment horizontal="left" vertical="center"/>
    </xf>
    <xf numFmtId="0" fontId="14" fillId="0" borderId="1" xfId="0" applyFont="1" applyBorder="1" applyAlignment="1">
      <alignment vertical="center" wrapText="1"/>
    </xf>
    <xf numFmtId="4" fontId="0" fillId="0" borderId="1" xfId="0" applyNumberFormat="1" applyBorder="1" applyAlignment="1">
      <alignment horizontal="right" vertical="center" wrapText="1"/>
    </xf>
    <xf numFmtId="0" fontId="19" fillId="0" borderId="0" xfId="2" applyFont="1" applyAlignment="1">
      <alignment vertical="center"/>
    </xf>
    <xf numFmtId="0" fontId="19" fillId="0" borderId="0" xfId="2" applyFont="1" applyAlignment="1">
      <alignment vertical="center" wrapText="1"/>
    </xf>
    <xf numFmtId="0" fontId="23" fillId="0" borderId="0" xfId="0" applyFont="1" applyAlignment="1">
      <alignment horizontal="center" vertical="center"/>
    </xf>
    <xf numFmtId="0" fontId="17" fillId="0" borderId="0" xfId="2" applyFont="1" applyAlignment="1">
      <alignment horizontal="left" vertical="center" wrapText="1"/>
    </xf>
    <xf numFmtId="0" fontId="17" fillId="0" borderId="0" xfId="2" applyFont="1" applyAlignment="1">
      <alignment horizontal="center" vertical="center" wrapText="1"/>
    </xf>
    <xf numFmtId="4" fontId="17" fillId="0" borderId="0" xfId="2" applyNumberFormat="1" applyFont="1" applyAlignment="1">
      <alignment horizontal="left" vertical="center" wrapText="1"/>
    </xf>
    <xf numFmtId="4" fontId="0" fillId="0" borderId="0" xfId="0" applyNumberFormat="1" applyAlignment="1">
      <alignment vertical="center"/>
    </xf>
    <xf numFmtId="4" fontId="0" fillId="0" borderId="0" xfId="0" applyNumberFormat="1" applyAlignment="1">
      <alignment horizontal="left" vertical="center"/>
    </xf>
    <xf numFmtId="0" fontId="14" fillId="0" borderId="7" xfId="0" applyFont="1" applyBorder="1" applyAlignment="1">
      <alignment vertical="center" wrapText="1"/>
    </xf>
    <xf numFmtId="0" fontId="14" fillId="0" borderId="18" xfId="0" applyFont="1" applyBorder="1" applyAlignment="1">
      <alignment vertical="center" wrapText="1"/>
    </xf>
    <xf numFmtId="4" fontId="26" fillId="0" borderId="1" xfId="0" applyNumberFormat="1" applyFont="1" applyBorder="1" applyAlignment="1">
      <alignment horizontal="center" vertical="center" wrapText="1"/>
    </xf>
    <xf numFmtId="0" fontId="0" fillId="0" borderId="1" xfId="0" applyBorder="1" applyAlignment="1">
      <alignment vertical="center"/>
    </xf>
    <xf numFmtId="0" fontId="0" fillId="0" borderId="0" xfId="0" applyAlignment="1">
      <alignment horizontal="center" vertical="center"/>
    </xf>
    <xf numFmtId="4" fontId="0" fillId="0" borderId="1" xfId="0" applyNumberFormat="1" applyBorder="1" applyAlignment="1">
      <alignment horizontal="center" vertical="center" wrapText="1"/>
    </xf>
    <xf numFmtId="4" fontId="0" fillId="0" borderId="1" xfId="0" applyNumberFormat="1" applyBorder="1" applyAlignment="1">
      <alignment vertical="center"/>
    </xf>
    <xf numFmtId="4" fontId="26" fillId="0" borderId="1" xfId="1" applyNumberFormat="1" applyFont="1" applyFill="1" applyBorder="1" applyAlignment="1">
      <alignment horizontal="center" vertical="center" wrapText="1"/>
    </xf>
    <xf numFmtId="4" fontId="1" fillId="0" borderId="1" xfId="1" applyNumberFormat="1" applyFont="1" applyBorder="1" applyAlignment="1">
      <alignment horizontal="center" vertical="center" wrapText="1"/>
    </xf>
    <xf numFmtId="4" fontId="0" fillId="0" borderId="1" xfId="1" applyNumberFormat="1" applyFont="1" applyBorder="1" applyAlignment="1">
      <alignment horizontal="center" vertical="center" wrapText="1"/>
    </xf>
    <xf numFmtId="0" fontId="2" fillId="0" borderId="0" xfId="0" applyFont="1" applyAlignment="1">
      <alignment horizontal="center"/>
    </xf>
    <xf numFmtId="10" fontId="0" fillId="0" borderId="0" xfId="1" applyNumberFormat="1" applyFont="1" applyAlignment="1">
      <alignment vertical="center"/>
    </xf>
    <xf numFmtId="0" fontId="2" fillId="0" borderId="0" xfId="0" applyFont="1"/>
    <xf numFmtId="0" fontId="2" fillId="0" borderId="1" xfId="0" applyFont="1" applyBorder="1"/>
    <xf numFmtId="4" fontId="2" fillId="0" borderId="1" xfId="0" applyNumberFormat="1" applyFont="1" applyBorder="1"/>
    <xf numFmtId="4" fontId="2" fillId="0" borderId="1" xfId="1" applyNumberFormat="1" applyFont="1" applyBorder="1" applyAlignment="1">
      <alignment horizontal="right" vertical="center" wrapText="1"/>
    </xf>
    <xf numFmtId="2" fontId="2" fillId="0" borderId="1" xfId="0" applyNumberFormat="1" applyFont="1" applyBorder="1"/>
    <xf numFmtId="0" fontId="2" fillId="0" borderId="1" xfId="0" applyFont="1" applyBorder="1" applyAlignment="1">
      <alignment wrapText="1"/>
    </xf>
    <xf numFmtId="10" fontId="14" fillId="0" borderId="1" xfId="1" applyNumberFormat="1" applyFont="1" applyBorder="1" applyAlignment="1">
      <alignment horizontal="center" vertical="center" wrapText="1"/>
    </xf>
    <xf numFmtId="0" fontId="2" fillId="0" borderId="0" xfId="0" applyFont="1" applyAlignment="1">
      <alignment horizontal="right" vertical="center"/>
    </xf>
    <xf numFmtId="0" fontId="0" fillId="0" borderId="0" xfId="0" applyAlignment="1">
      <alignment vertical="center" wrapText="1"/>
    </xf>
    <xf numFmtId="9" fontId="0" fillId="0" borderId="0" xfId="1" applyFont="1" applyAlignment="1">
      <alignment vertical="center"/>
    </xf>
    <xf numFmtId="10" fontId="19" fillId="0" borderId="1" xfId="1" applyNumberFormat="1" applyFont="1" applyBorder="1" applyAlignment="1">
      <alignment horizontal="center" vertical="center" wrapText="1"/>
    </xf>
    <xf numFmtId="0" fontId="13" fillId="0" borderId="0" xfId="0" applyFont="1" applyAlignment="1">
      <alignment horizontal="center" vertical="center" wrapText="1"/>
    </xf>
    <xf numFmtId="9" fontId="4" fillId="0" borderId="1" xfId="1" applyFont="1" applyFill="1" applyBorder="1" applyAlignment="1">
      <alignment horizontal="center" vertical="center" wrapText="1"/>
    </xf>
    <xf numFmtId="9" fontId="9" fillId="0" borderId="1" xfId="1" applyFont="1" applyFill="1" applyBorder="1" applyAlignment="1">
      <alignment horizontal="center" vertical="center" wrapText="1"/>
    </xf>
    <xf numFmtId="0" fontId="21" fillId="0" borderId="0" xfId="0" applyFont="1" applyAlignment="1">
      <alignment horizontal="center" vertical="center" wrapText="1"/>
    </xf>
    <xf numFmtId="0" fontId="20" fillId="0" borderId="0" xfId="0" applyFont="1" applyAlignment="1">
      <alignment horizontal="center" vertical="center"/>
    </xf>
    <xf numFmtId="4" fontId="32" fillId="0" borderId="1" xfId="0" applyNumberFormat="1" applyFont="1" applyBorder="1" applyAlignment="1">
      <alignment horizontal="center" vertical="center" wrapText="1"/>
    </xf>
    <xf numFmtId="4" fontId="14" fillId="0" borderId="1" xfId="0" applyNumberFormat="1" applyFont="1" applyBorder="1" applyAlignment="1">
      <alignment horizontal="center" vertical="center" wrapText="1"/>
    </xf>
    <xf numFmtId="0" fontId="14" fillId="0" borderId="1" xfId="0" applyFont="1" applyBorder="1" applyAlignment="1">
      <alignment horizontal="center" vertical="center" wrapText="1"/>
    </xf>
    <xf numFmtId="0" fontId="14" fillId="0" borderId="0" xfId="0" applyFont="1" applyAlignment="1">
      <alignment horizontal="center" vertical="center"/>
    </xf>
    <xf numFmtId="0" fontId="2" fillId="0" borderId="0" xfId="0" applyFont="1" applyAlignment="1">
      <alignment vertical="center" wrapText="1"/>
    </xf>
    <xf numFmtId="0" fontId="22" fillId="0" borderId="0" xfId="0" applyFont="1" applyAlignment="1">
      <alignment horizontal="center" vertical="center" wrapText="1"/>
    </xf>
    <xf numFmtId="0" fontId="10" fillId="0" borderId="1" xfId="0" applyFont="1" applyBorder="1" applyAlignment="1">
      <alignment horizontal="left" vertical="center" wrapText="1"/>
    </xf>
    <xf numFmtId="0" fontId="6" fillId="6" borderId="1" xfId="0" applyFont="1" applyFill="1" applyBorder="1" applyAlignment="1">
      <alignment horizontal="center" vertical="center" wrapText="1"/>
    </xf>
    <xf numFmtId="0" fontId="6" fillId="6" borderId="1" xfId="0" applyFont="1" applyFill="1" applyBorder="1" applyAlignment="1">
      <alignment horizontal="center" vertical="center"/>
    </xf>
    <xf numFmtId="0" fontId="6" fillId="6" borderId="13" xfId="0" applyFont="1" applyFill="1" applyBorder="1" applyAlignment="1">
      <alignment horizontal="center" vertical="center" wrapText="1"/>
    </xf>
    <xf numFmtId="0" fontId="4" fillId="0" borderId="12" xfId="0" applyFont="1" applyBorder="1" applyAlignment="1">
      <alignment horizontal="center" wrapText="1"/>
    </xf>
    <xf numFmtId="9" fontId="4" fillId="0" borderId="13" xfId="1" applyFont="1" applyFill="1" applyBorder="1" applyAlignment="1">
      <alignment horizontal="center" vertical="center" wrapText="1"/>
    </xf>
    <xf numFmtId="0" fontId="4" fillId="0" borderId="9" xfId="0" applyFont="1" applyBorder="1" applyAlignment="1">
      <alignment horizontal="center" wrapText="1"/>
    </xf>
    <xf numFmtId="0" fontId="4" fillId="0" borderId="5" xfId="0" applyFont="1" applyBorder="1" applyAlignment="1">
      <alignment horizontal="center" wrapText="1"/>
    </xf>
    <xf numFmtId="0" fontId="4" fillId="0" borderId="5" xfId="0" applyFont="1" applyBorder="1" applyAlignment="1">
      <alignment horizontal="left" vertical="center" wrapText="1"/>
    </xf>
    <xf numFmtId="4" fontId="4" fillId="0" borderId="5" xfId="0" applyNumberFormat="1" applyFont="1" applyBorder="1" applyAlignment="1">
      <alignment vertical="center" wrapText="1"/>
    </xf>
    <xf numFmtId="4" fontId="4" fillId="2" borderId="5" xfId="0" applyNumberFormat="1" applyFont="1" applyFill="1" applyBorder="1" applyAlignment="1">
      <alignment vertical="center" wrapText="1"/>
    </xf>
    <xf numFmtId="9" fontId="4" fillId="0" borderId="5" xfId="1" applyFont="1" applyFill="1" applyBorder="1" applyAlignment="1">
      <alignment horizontal="center" vertical="center" wrapText="1"/>
    </xf>
    <xf numFmtId="9" fontId="4" fillId="0" borderId="10" xfId="1" applyFont="1" applyFill="1" applyBorder="1" applyAlignment="1">
      <alignment horizontal="center" vertical="center" wrapText="1"/>
    </xf>
    <xf numFmtId="0" fontId="6" fillId="3" borderId="30" xfId="0" applyFont="1" applyFill="1" applyBorder="1" applyAlignment="1">
      <alignment horizontal="center"/>
    </xf>
    <xf numFmtId="0" fontId="6" fillId="6" borderId="31" xfId="0" applyFont="1" applyFill="1" applyBorder="1" applyAlignment="1">
      <alignment horizontal="center"/>
    </xf>
    <xf numFmtId="0" fontId="6" fillId="6" borderId="31" xfId="0" applyFont="1" applyFill="1" applyBorder="1" applyAlignment="1">
      <alignment horizontal="left" vertical="center" wrapText="1"/>
    </xf>
    <xf numFmtId="4" fontId="6" fillId="6" borderId="31" xfId="0" applyNumberFormat="1" applyFont="1" applyFill="1" applyBorder="1" applyAlignment="1">
      <alignment horizontal="right" vertical="center"/>
    </xf>
    <xf numFmtId="9" fontId="6" fillId="6" borderId="31" xfId="1" applyFont="1" applyFill="1" applyBorder="1" applyAlignment="1">
      <alignment horizontal="right" vertical="center" wrapText="1"/>
    </xf>
    <xf numFmtId="9" fontId="6" fillId="6" borderId="31" xfId="1" applyFont="1" applyFill="1" applyBorder="1" applyAlignment="1">
      <alignment horizontal="center" vertical="center"/>
    </xf>
    <xf numFmtId="9" fontId="6" fillId="6" borderId="31" xfId="1" applyFont="1" applyFill="1" applyBorder="1" applyAlignment="1">
      <alignment horizontal="center" vertical="center" wrapText="1"/>
    </xf>
    <xf numFmtId="9" fontId="6" fillId="6" borderId="32" xfId="1" applyFont="1" applyFill="1" applyBorder="1" applyAlignment="1">
      <alignment horizontal="center" vertical="center" wrapText="1"/>
    </xf>
    <xf numFmtId="0" fontId="0" fillId="0" borderId="12" xfId="0" applyBorder="1" applyAlignment="1">
      <alignment horizontal="center" vertical="center" wrapText="1"/>
    </xf>
    <xf numFmtId="0" fontId="0" fillId="0" borderId="13" xfId="0" applyBorder="1" applyAlignment="1">
      <alignment vertical="center"/>
    </xf>
    <xf numFmtId="0" fontId="4" fillId="0" borderId="12" xfId="0" applyFont="1" applyBorder="1" applyAlignment="1">
      <alignment horizontal="center" vertical="center" wrapText="1"/>
    </xf>
    <xf numFmtId="0" fontId="2" fillId="6" borderId="31" xfId="0" applyFont="1" applyFill="1" applyBorder="1" applyAlignment="1">
      <alignment horizontal="right" vertical="center" wrapText="1"/>
    </xf>
    <xf numFmtId="0" fontId="26" fillId="0" borderId="12" xfId="0" applyFont="1" applyBorder="1" applyAlignment="1">
      <alignment horizontal="center" vertical="center" wrapText="1"/>
    </xf>
    <xf numFmtId="4" fontId="0" fillId="0" borderId="13" xfId="0" applyNumberFormat="1" applyBorder="1" applyAlignment="1">
      <alignment vertical="center"/>
    </xf>
    <xf numFmtId="4" fontId="0" fillId="0" borderId="0" xfId="0" applyNumberFormat="1" applyAlignment="1">
      <alignment horizontal="center" vertical="center"/>
    </xf>
    <xf numFmtId="0" fontId="15" fillId="6" borderId="23" xfId="0" applyFont="1" applyFill="1" applyBorder="1" applyAlignment="1">
      <alignment horizontal="center" vertical="center" wrapText="1"/>
    </xf>
    <xf numFmtId="0" fontId="15" fillId="6" borderId="20" xfId="0" applyFont="1" applyFill="1" applyBorder="1" applyAlignment="1">
      <alignment horizontal="center" vertical="center" wrapText="1"/>
    </xf>
    <xf numFmtId="4" fontId="15" fillId="6" borderId="20" xfId="0" applyNumberFormat="1" applyFont="1" applyFill="1" applyBorder="1" applyAlignment="1">
      <alignment horizontal="center" vertical="center" wrapText="1"/>
    </xf>
    <xf numFmtId="0" fontId="15" fillId="6" borderId="33" xfId="0" applyFont="1" applyFill="1" applyBorder="1" applyAlignment="1">
      <alignment horizontal="center" vertical="center" wrapText="1"/>
    </xf>
    <xf numFmtId="0" fontId="0" fillId="0" borderId="9" xfId="0" applyBorder="1" applyAlignment="1">
      <alignment horizontal="center" vertical="center" wrapText="1"/>
    </xf>
    <xf numFmtId="0" fontId="0" fillId="0" borderId="5" xfId="0" applyBorder="1" applyAlignment="1">
      <alignment vertical="center" wrapText="1"/>
    </xf>
    <xf numFmtId="4" fontId="0" fillId="0" borderId="5" xfId="0" applyNumberFormat="1" applyBorder="1" applyAlignment="1">
      <alignment vertical="center" wrapText="1"/>
    </xf>
    <xf numFmtId="0" fontId="0" fillId="6" borderId="30" xfId="0" applyFill="1" applyBorder="1" applyAlignment="1">
      <alignment horizontal="center" vertical="center" wrapText="1"/>
    </xf>
    <xf numFmtId="4" fontId="26" fillId="6" borderId="31" xfId="0" applyNumberFormat="1" applyFont="1" applyFill="1" applyBorder="1" applyAlignment="1">
      <alignment horizontal="center" vertical="center" wrapText="1"/>
    </xf>
    <xf numFmtId="4" fontId="0" fillId="6" borderId="31" xfId="0" applyNumberFormat="1" applyFill="1" applyBorder="1" applyAlignment="1">
      <alignment horizontal="center" vertical="center" wrapText="1"/>
    </xf>
    <xf numFmtId="4" fontId="0" fillId="6" borderId="31" xfId="1" applyNumberFormat="1" applyFont="1" applyFill="1" applyBorder="1" applyAlignment="1">
      <alignment horizontal="center" vertical="center" wrapText="1"/>
    </xf>
    <xf numFmtId="4" fontId="2" fillId="6" borderId="31" xfId="0" applyNumberFormat="1" applyFont="1" applyFill="1" applyBorder="1" applyAlignment="1">
      <alignment vertical="center" wrapText="1"/>
    </xf>
    <xf numFmtId="4" fontId="2" fillId="6" borderId="32" xfId="0" applyNumberFormat="1" applyFont="1" applyFill="1" applyBorder="1" applyAlignment="1">
      <alignment vertical="center" wrapText="1"/>
    </xf>
    <xf numFmtId="0" fontId="4" fillId="0" borderId="20" xfId="0" applyFont="1" applyBorder="1" applyAlignment="1">
      <alignment horizontal="left" vertical="center" wrapText="1"/>
    </xf>
    <xf numFmtId="0" fontId="0" fillId="0" borderId="20" xfId="0" applyBorder="1" applyAlignment="1">
      <alignment vertical="center" wrapText="1"/>
    </xf>
    <xf numFmtId="4" fontId="0" fillId="0" borderId="20" xfId="0" applyNumberFormat="1" applyBorder="1" applyAlignment="1">
      <alignment vertical="center" wrapText="1"/>
    </xf>
    <xf numFmtId="4" fontId="0" fillId="0" borderId="20" xfId="0" applyNumberFormat="1" applyBorder="1" applyAlignment="1">
      <alignment horizontal="right" vertical="center" wrapText="1"/>
    </xf>
    <xf numFmtId="0" fontId="6" fillId="8" borderId="30" xfId="0" applyFont="1" applyFill="1" applyBorder="1" applyAlignment="1">
      <alignment horizontal="center" vertical="center" wrapText="1"/>
    </xf>
    <xf numFmtId="0" fontId="2" fillId="8" borderId="31" xfId="0" applyFont="1" applyFill="1" applyBorder="1" applyAlignment="1">
      <alignment vertical="center" wrapText="1"/>
    </xf>
    <xf numFmtId="4" fontId="2" fillId="8" borderId="31" xfId="0" applyNumberFormat="1" applyFont="1" applyFill="1" applyBorder="1" applyAlignment="1">
      <alignment vertical="center" wrapText="1"/>
    </xf>
    <xf numFmtId="4" fontId="2" fillId="8" borderId="32" xfId="0" applyNumberFormat="1" applyFont="1" applyFill="1" applyBorder="1" applyAlignment="1">
      <alignment vertical="center" wrapText="1"/>
    </xf>
    <xf numFmtId="0" fontId="13" fillId="6" borderId="1" xfId="0" applyFont="1" applyFill="1" applyBorder="1" applyAlignment="1">
      <alignment horizontal="center" vertical="center" wrapText="1"/>
    </xf>
    <xf numFmtId="0" fontId="13" fillId="6" borderId="13" xfId="0" applyFont="1" applyFill="1" applyBorder="1" applyAlignment="1">
      <alignment horizontal="center" vertical="center" wrapText="1"/>
    </xf>
    <xf numFmtId="10" fontId="2" fillId="7" borderId="19" xfId="1" applyNumberFormat="1" applyFont="1" applyFill="1" applyBorder="1" applyAlignment="1">
      <alignment horizontal="center" vertical="center" wrapText="1"/>
    </xf>
    <xf numFmtId="0" fontId="16" fillId="7" borderId="17" xfId="0" applyFont="1" applyFill="1" applyBorder="1" applyAlignment="1">
      <alignment vertical="center" wrapText="1"/>
    </xf>
    <xf numFmtId="0" fontId="2" fillId="7" borderId="18" xfId="0" applyFont="1" applyFill="1" applyBorder="1" applyAlignment="1">
      <alignment horizontal="right" vertical="center" wrapText="1"/>
    </xf>
    <xf numFmtId="10" fontId="2" fillId="7" borderId="18" xfId="1" applyNumberFormat="1" applyFont="1" applyFill="1" applyBorder="1" applyAlignment="1">
      <alignment horizontal="center" vertical="center" wrapText="1"/>
    </xf>
    <xf numFmtId="0" fontId="15" fillId="6" borderId="2" xfId="0" applyFont="1" applyFill="1" applyBorder="1" applyAlignment="1">
      <alignment horizontal="center" vertical="center" wrapText="1"/>
    </xf>
    <xf numFmtId="0" fontId="0" fillId="0" borderId="2" xfId="0" applyBorder="1" applyAlignment="1">
      <alignment vertical="center"/>
    </xf>
    <xf numFmtId="0" fontId="0" fillId="0" borderId="38" xfId="0" applyBorder="1" applyAlignment="1">
      <alignment horizontal="left" vertical="center" wrapText="1"/>
    </xf>
    <xf numFmtId="0" fontId="28" fillId="0" borderId="2" xfId="0" applyFont="1" applyBorder="1" applyAlignment="1">
      <alignment vertical="center" wrapText="1"/>
    </xf>
    <xf numFmtId="0" fontId="0" fillId="0" borderId="2" xfId="0" applyBorder="1" applyAlignment="1">
      <alignment vertical="center" wrapText="1"/>
    </xf>
    <xf numFmtId="0" fontId="26" fillId="0" borderId="17" xfId="0" applyFont="1" applyBorder="1" applyAlignment="1">
      <alignment horizontal="center" vertical="center" wrapText="1"/>
    </xf>
    <xf numFmtId="0" fontId="0" fillId="0" borderId="18" xfId="0" applyBorder="1" applyAlignment="1">
      <alignment vertical="center" wrapText="1"/>
    </xf>
    <xf numFmtId="4" fontId="32" fillId="0" borderId="18" xfId="0" applyNumberFormat="1" applyFont="1" applyBorder="1" applyAlignment="1">
      <alignment horizontal="center" vertical="center" wrapText="1"/>
    </xf>
    <xf numFmtId="4" fontId="0" fillId="0" borderId="18" xfId="0" applyNumberFormat="1" applyBorder="1" applyAlignment="1">
      <alignment vertical="center" wrapText="1"/>
    </xf>
    <xf numFmtId="4" fontId="0" fillId="0" borderId="18" xfId="0" applyNumberFormat="1" applyBorder="1" applyAlignment="1">
      <alignment vertical="center"/>
    </xf>
    <xf numFmtId="0" fontId="0" fillId="0" borderId="18" xfId="0" applyBorder="1" applyAlignment="1">
      <alignment vertical="center"/>
    </xf>
    <xf numFmtId="0" fontId="0" fillId="0" borderId="19" xfId="0" applyBorder="1" applyAlignment="1">
      <alignment vertical="center"/>
    </xf>
    <xf numFmtId="4" fontId="0" fillId="0" borderId="13" xfId="0" applyNumberFormat="1" applyBorder="1" applyAlignment="1">
      <alignment vertical="center" wrapText="1"/>
    </xf>
    <xf numFmtId="0" fontId="15" fillId="6" borderId="39" xfId="0" applyFont="1" applyFill="1" applyBorder="1" applyAlignment="1">
      <alignment horizontal="center" vertical="center" wrapText="1"/>
    </xf>
    <xf numFmtId="0" fontId="15" fillId="6" borderId="40" xfId="0" applyFont="1" applyFill="1" applyBorder="1" applyAlignment="1">
      <alignment horizontal="center" vertical="center" wrapText="1"/>
    </xf>
    <xf numFmtId="0" fontId="13" fillId="6" borderId="40" xfId="0" applyFont="1" applyFill="1" applyBorder="1" applyAlignment="1">
      <alignment horizontal="center" vertical="center" wrapText="1"/>
    </xf>
    <xf numFmtId="4" fontId="15" fillId="6" borderId="40" xfId="0" applyNumberFormat="1" applyFont="1" applyFill="1" applyBorder="1" applyAlignment="1">
      <alignment horizontal="center" vertical="center" wrapText="1"/>
    </xf>
    <xf numFmtId="0" fontId="15" fillId="6" borderId="41" xfId="0" applyFont="1" applyFill="1" applyBorder="1" applyAlignment="1">
      <alignment horizontal="center" vertical="center" wrapText="1"/>
    </xf>
    <xf numFmtId="0" fontId="26" fillId="0" borderId="23" xfId="0" applyFont="1" applyBorder="1" applyAlignment="1">
      <alignment horizontal="center" vertical="center" wrapText="1"/>
    </xf>
    <xf numFmtId="4" fontId="32" fillId="0" borderId="20" xfId="0" applyNumberFormat="1" applyFont="1" applyBorder="1" applyAlignment="1">
      <alignment horizontal="center" vertical="center" wrapText="1"/>
    </xf>
    <xf numFmtId="4" fontId="0" fillId="0" borderId="20" xfId="0" applyNumberFormat="1" applyBorder="1" applyAlignment="1">
      <alignment vertical="center"/>
    </xf>
    <xf numFmtId="0" fontId="0" fillId="0" borderId="20" xfId="0" applyBorder="1" applyAlignment="1">
      <alignment vertical="center"/>
    </xf>
    <xf numFmtId="0" fontId="31" fillId="8" borderId="31" xfId="0" applyFont="1" applyFill="1" applyBorder="1" applyAlignment="1">
      <alignment horizontal="center" vertical="center" wrapText="1"/>
    </xf>
    <xf numFmtId="0" fontId="2" fillId="8" borderId="31" xfId="0" applyFont="1" applyFill="1" applyBorder="1" applyAlignment="1">
      <alignment horizontal="center" vertical="center" wrapText="1"/>
    </xf>
    <xf numFmtId="0" fontId="0" fillId="0" borderId="23" xfId="0" applyBorder="1" applyAlignment="1">
      <alignment horizontal="center" vertical="center" wrapText="1"/>
    </xf>
    <xf numFmtId="0" fontId="14" fillId="0" borderId="20" xfId="0" applyFont="1" applyBorder="1" applyAlignment="1">
      <alignment horizontal="center" vertical="center" wrapText="1"/>
    </xf>
    <xf numFmtId="0" fontId="0" fillId="0" borderId="20" xfId="0" applyBorder="1" applyAlignment="1">
      <alignment horizontal="center" vertical="center" wrapText="1"/>
    </xf>
    <xf numFmtId="4" fontId="0" fillId="0" borderId="33" xfId="0" applyNumberFormat="1" applyBorder="1" applyAlignment="1">
      <alignment vertical="center" wrapText="1"/>
    </xf>
    <xf numFmtId="4" fontId="14" fillId="0" borderId="20" xfId="0" applyNumberFormat="1" applyFont="1" applyBorder="1" applyAlignment="1">
      <alignment horizontal="center" vertical="center" wrapText="1"/>
    </xf>
    <xf numFmtId="0" fontId="0" fillId="0" borderId="5" xfId="0" applyBorder="1" applyAlignment="1">
      <alignment horizontal="center" vertical="center" wrapText="1"/>
    </xf>
    <xf numFmtId="4" fontId="0" fillId="0" borderId="5" xfId="0" applyNumberFormat="1" applyBorder="1" applyAlignment="1">
      <alignment vertical="center"/>
    </xf>
    <xf numFmtId="0" fontId="14" fillId="0" borderId="5"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18" xfId="0" applyFont="1" applyBorder="1" applyAlignment="1">
      <alignment horizontal="left" vertical="center" wrapText="1"/>
    </xf>
    <xf numFmtId="4" fontId="0" fillId="0" borderId="18" xfId="0" applyNumberFormat="1" applyBorder="1" applyAlignment="1">
      <alignment horizontal="right" vertical="center" wrapText="1"/>
    </xf>
    <xf numFmtId="0" fontId="4" fillId="0" borderId="6" xfId="0" applyFont="1" applyBorder="1" applyAlignment="1">
      <alignment horizontal="center" wrapText="1"/>
    </xf>
    <xf numFmtId="0" fontId="0" fillId="0" borderId="26" xfId="0" applyBorder="1" applyAlignment="1">
      <alignment vertical="center"/>
    </xf>
    <xf numFmtId="0" fontId="14" fillId="0" borderId="7" xfId="0" applyFont="1" applyBorder="1" applyAlignment="1">
      <alignment horizontal="center" vertical="center" wrapText="1"/>
    </xf>
    <xf numFmtId="0" fontId="0" fillId="0" borderId="7" xfId="0" applyBorder="1" applyAlignment="1">
      <alignment horizontal="center" vertical="center" wrapText="1"/>
    </xf>
    <xf numFmtId="4" fontId="0" fillId="0" borderId="7" xfId="0" applyNumberFormat="1" applyBorder="1" applyAlignment="1">
      <alignment vertical="center" wrapText="1"/>
    </xf>
    <xf numFmtId="4" fontId="0" fillId="0" borderId="7" xfId="0" applyNumberFormat="1" applyBorder="1" applyAlignment="1">
      <alignment vertical="center"/>
    </xf>
    <xf numFmtId="4" fontId="0" fillId="0" borderId="8" xfId="0" applyNumberFormat="1" applyBorder="1" applyAlignment="1">
      <alignment vertical="center" wrapText="1"/>
    </xf>
    <xf numFmtId="0" fontId="4" fillId="0" borderId="23" xfId="0" applyFont="1" applyBorder="1" applyAlignment="1">
      <alignment horizontal="center" wrapText="1"/>
    </xf>
    <xf numFmtId="4" fontId="0" fillId="0" borderId="10" xfId="0" applyNumberFormat="1" applyBorder="1" applyAlignment="1">
      <alignment vertical="center" wrapText="1"/>
    </xf>
    <xf numFmtId="0" fontId="28" fillId="0" borderId="0" xfId="0" applyFont="1" applyAlignment="1">
      <alignment horizontal="left" vertical="center" wrapText="1"/>
    </xf>
    <xf numFmtId="4" fontId="0" fillId="9" borderId="7" xfId="0" applyNumberFormat="1" applyFill="1" applyBorder="1" applyAlignment="1">
      <alignment vertical="center"/>
    </xf>
    <xf numFmtId="4" fontId="0" fillId="9" borderId="8" xfId="0" applyNumberFormat="1" applyFill="1" applyBorder="1" applyAlignment="1">
      <alignment vertical="center"/>
    </xf>
    <xf numFmtId="4" fontId="0" fillId="9" borderId="1" xfId="0" applyNumberFormat="1" applyFill="1" applyBorder="1" applyAlignment="1">
      <alignment vertical="center"/>
    </xf>
    <xf numFmtId="4" fontId="0" fillId="9" borderId="13" xfId="0" applyNumberFormat="1" applyFill="1" applyBorder="1" applyAlignment="1">
      <alignment vertical="center"/>
    </xf>
    <xf numFmtId="4" fontId="0" fillId="9" borderId="18" xfId="0" applyNumberFormat="1" applyFill="1" applyBorder="1" applyAlignment="1">
      <alignment vertical="center"/>
    </xf>
    <xf numFmtId="4" fontId="0" fillId="9" borderId="19" xfId="0" applyNumberFormat="1" applyFill="1" applyBorder="1" applyAlignment="1">
      <alignment vertical="center"/>
    </xf>
    <xf numFmtId="10" fontId="14" fillId="0" borderId="13" xfId="1" applyNumberFormat="1" applyFont="1" applyBorder="1" applyAlignment="1">
      <alignment horizontal="center" vertical="center" wrapText="1"/>
    </xf>
    <xf numFmtId="10" fontId="19" fillId="0" borderId="13" xfId="1" applyNumberFormat="1" applyFont="1" applyBorder="1" applyAlignment="1">
      <alignment horizontal="center" vertical="center" wrapText="1"/>
    </xf>
    <xf numFmtId="0" fontId="14" fillId="0" borderId="0" xfId="0" applyFont="1" applyAlignment="1">
      <alignment horizontal="left" vertical="center" wrapText="1"/>
    </xf>
    <xf numFmtId="0" fontId="14" fillId="0" borderId="0" xfId="0" applyFont="1" applyAlignment="1">
      <alignment vertical="center" wrapText="1"/>
    </xf>
    <xf numFmtId="4" fontId="31" fillId="0" borderId="0" xfId="0" applyNumberFormat="1" applyFont="1" applyAlignment="1">
      <alignment horizontal="right" vertical="center" wrapText="1"/>
    </xf>
    <xf numFmtId="0" fontId="2" fillId="0" borderId="0" xfId="0" applyFont="1" applyAlignment="1">
      <alignment horizontal="left" vertical="center"/>
    </xf>
    <xf numFmtId="0" fontId="0" fillId="0" borderId="0" xfId="0" applyAlignment="1">
      <alignment horizontal="left" vertical="center" wrapText="1"/>
    </xf>
    <xf numFmtId="0" fontId="33" fillId="0" borderId="0" xfId="0" applyFont="1"/>
    <xf numFmtId="0" fontId="6" fillId="8" borderId="39" xfId="0" applyFont="1" applyFill="1" applyBorder="1" applyAlignment="1">
      <alignment horizontal="center" vertical="center" wrapText="1"/>
    </xf>
    <xf numFmtId="0" fontId="2" fillId="8" borderId="40" xfId="0" applyFont="1" applyFill="1" applyBorder="1" applyAlignment="1">
      <alignment vertical="center" wrapText="1"/>
    </xf>
    <xf numFmtId="4" fontId="2" fillId="8" borderId="40" xfId="0" applyNumberFormat="1" applyFont="1" applyFill="1" applyBorder="1" applyAlignment="1">
      <alignment vertical="center" wrapText="1"/>
    </xf>
    <xf numFmtId="0" fontId="0" fillId="0" borderId="7" xfId="0" applyBorder="1" applyAlignment="1">
      <alignment vertical="center" wrapText="1"/>
    </xf>
    <xf numFmtId="4" fontId="0" fillId="0" borderId="7" xfId="0" applyNumberFormat="1" applyBorder="1" applyAlignment="1">
      <alignment horizontal="right" vertical="center" wrapText="1"/>
    </xf>
    <xf numFmtId="0" fontId="0" fillId="0" borderId="7" xfId="0" applyBorder="1" applyAlignment="1">
      <alignment vertical="center"/>
    </xf>
    <xf numFmtId="0" fontId="4" fillId="0" borderId="9" xfId="0" applyFont="1" applyBorder="1" applyAlignment="1">
      <alignment horizontal="center" vertical="center" wrapText="1"/>
    </xf>
    <xf numFmtId="4" fontId="0" fillId="0" borderId="5" xfId="0" applyNumberFormat="1" applyBorder="1" applyAlignment="1">
      <alignment horizontal="right" vertical="center" wrapText="1"/>
    </xf>
    <xf numFmtId="0" fontId="0" fillId="0" borderId="5" xfId="0" applyBorder="1" applyAlignment="1">
      <alignment vertical="center"/>
    </xf>
    <xf numFmtId="0" fontId="0" fillId="0" borderId="37" xfId="0" applyBorder="1" applyAlignment="1">
      <alignment horizontal="left" vertical="center" wrapText="1"/>
    </xf>
    <xf numFmtId="0" fontId="17" fillId="6" borderId="18"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19" xfId="0" applyFont="1" applyFill="1" applyBorder="1" applyAlignment="1">
      <alignment horizontal="center" vertical="center" wrapText="1"/>
    </xf>
    <xf numFmtId="4" fontId="31" fillId="9" borderId="1" xfId="0" applyNumberFormat="1" applyFont="1" applyFill="1" applyBorder="1" applyAlignment="1">
      <alignment horizontal="right" vertical="center" wrapText="1"/>
    </xf>
    <xf numFmtId="4" fontId="31" fillId="9" borderId="7" xfId="0" applyNumberFormat="1" applyFont="1" applyFill="1" applyBorder="1" applyAlignment="1">
      <alignment horizontal="right" vertical="center" wrapText="1"/>
    </xf>
    <xf numFmtId="4" fontId="31" fillId="9" borderId="18" xfId="0" applyNumberFormat="1" applyFont="1" applyFill="1" applyBorder="1" applyAlignment="1">
      <alignment horizontal="right" vertical="center" wrapText="1"/>
    </xf>
    <xf numFmtId="0" fontId="17" fillId="0" borderId="11" xfId="2" applyFont="1" applyBorder="1" applyAlignment="1">
      <alignment horizontal="left" vertical="center" wrapText="1"/>
    </xf>
    <xf numFmtId="0" fontId="17" fillId="6" borderId="1" xfId="2" applyFont="1" applyFill="1" applyBorder="1" applyAlignment="1">
      <alignment horizontal="left" vertical="center" wrapText="1"/>
    </xf>
    <xf numFmtId="1" fontId="2" fillId="0" borderId="52" xfId="0" applyNumberFormat="1" applyFont="1" applyBorder="1"/>
    <xf numFmtId="2" fontId="17" fillId="9" borderId="20" xfId="2" applyNumberFormat="1" applyFont="1" applyFill="1" applyBorder="1" applyAlignment="1">
      <alignment horizontal="right" vertical="center" wrapText="1"/>
    </xf>
    <xf numFmtId="2" fontId="17" fillId="9" borderId="1" xfId="2" applyNumberFormat="1" applyFont="1" applyFill="1" applyBorder="1" applyAlignment="1">
      <alignment horizontal="right" vertical="center" wrapText="1"/>
    </xf>
    <xf numFmtId="0" fontId="17" fillId="6" borderId="59" xfId="2" applyFont="1" applyFill="1" applyBorder="1" applyAlignment="1">
      <alignment horizontal="left" vertical="center" wrapText="1"/>
    </xf>
    <xf numFmtId="0" fontId="17" fillId="0" borderId="61" xfId="2" applyFont="1" applyBorder="1" applyAlignment="1">
      <alignment horizontal="left" vertical="center" wrapText="1"/>
    </xf>
    <xf numFmtId="0" fontId="17" fillId="0" borderId="62" xfId="2" applyFont="1" applyBorder="1" applyAlignment="1">
      <alignment horizontal="left" vertical="center" wrapText="1"/>
    </xf>
    <xf numFmtId="0" fontId="19" fillId="0" borderId="0" xfId="2" applyFont="1" applyAlignment="1">
      <alignment horizontal="left" vertical="center" wrapText="1"/>
    </xf>
    <xf numFmtId="0" fontId="13" fillId="6" borderId="7" xfId="0" applyFont="1" applyFill="1" applyBorder="1" applyAlignment="1">
      <alignment horizontal="center" vertical="center" wrapText="1"/>
    </xf>
    <xf numFmtId="10" fontId="14" fillId="10" borderId="1" xfId="1" applyNumberFormat="1" applyFont="1" applyFill="1" applyBorder="1" applyAlignment="1">
      <alignment horizontal="center" vertical="center" wrapText="1"/>
    </xf>
    <xf numFmtId="10" fontId="19" fillId="10" borderId="1" xfId="1" applyNumberFormat="1" applyFont="1" applyFill="1" applyBorder="1" applyAlignment="1">
      <alignment horizontal="center" vertical="center" wrapText="1"/>
    </xf>
    <xf numFmtId="10" fontId="0" fillId="10" borderId="13" xfId="1" applyNumberFormat="1" applyFont="1" applyFill="1" applyBorder="1" applyAlignment="1">
      <alignment horizontal="center" vertical="center"/>
    </xf>
    <xf numFmtId="10" fontId="0" fillId="0" borderId="1" xfId="1" applyNumberFormat="1" applyFont="1" applyFill="1" applyBorder="1" applyAlignment="1">
      <alignment horizontal="center" vertical="center"/>
    </xf>
    <xf numFmtId="10" fontId="14" fillId="10" borderId="5" xfId="1" applyNumberFormat="1" applyFont="1" applyFill="1" applyBorder="1" applyAlignment="1">
      <alignment horizontal="center" vertical="center" wrapText="1"/>
    </xf>
    <xf numFmtId="10" fontId="0" fillId="0" borderId="5" xfId="1" applyNumberFormat="1" applyFont="1" applyFill="1" applyBorder="1" applyAlignment="1">
      <alignment horizontal="center" vertical="center"/>
    </xf>
    <xf numFmtId="0" fontId="16" fillId="0" borderId="30" xfId="0" applyFont="1" applyBorder="1" applyAlignment="1">
      <alignment vertical="center" wrapText="1"/>
    </xf>
    <xf numFmtId="0" fontId="2" fillId="0" borderId="31" xfId="0" applyFont="1" applyBorder="1" applyAlignment="1">
      <alignment horizontal="right" vertical="center" wrapText="1"/>
    </xf>
    <xf numFmtId="10" fontId="2" fillId="10" borderId="31" xfId="1" applyNumberFormat="1" applyFont="1" applyFill="1" applyBorder="1" applyAlignment="1">
      <alignment horizontal="center" vertical="center" wrapText="1"/>
    </xf>
    <xf numFmtId="0" fontId="2" fillId="0" borderId="68" xfId="0" applyFont="1" applyBorder="1" applyAlignment="1">
      <alignment horizontal="center" vertical="center" wrapText="1"/>
    </xf>
    <xf numFmtId="10" fontId="2" fillId="7" borderId="52" xfId="1" applyNumberFormat="1" applyFont="1" applyFill="1" applyBorder="1" applyAlignment="1">
      <alignment horizontal="center" vertical="center" wrapText="1"/>
    </xf>
    <xf numFmtId="4" fontId="2" fillId="8" borderId="41" xfId="0" applyNumberFormat="1" applyFont="1" applyFill="1" applyBorder="1" applyAlignment="1">
      <alignment vertical="center" wrapText="1"/>
    </xf>
    <xf numFmtId="0" fontId="6" fillId="8" borderId="42" xfId="0" applyFont="1" applyFill="1" applyBorder="1" applyAlignment="1">
      <alignment horizontal="center" vertical="center" wrapText="1"/>
    </xf>
    <xf numFmtId="0" fontId="2" fillId="8" borderId="34" xfId="0" applyFont="1" applyFill="1" applyBorder="1" applyAlignment="1">
      <alignment vertical="center" wrapText="1"/>
    </xf>
    <xf numFmtId="0" fontId="31" fillId="8" borderId="34" xfId="0" applyFont="1" applyFill="1" applyBorder="1" applyAlignment="1">
      <alignment horizontal="center" vertical="center" wrapText="1"/>
    </xf>
    <xf numFmtId="0" fontId="2" fillId="8" borderId="34" xfId="0" applyFont="1" applyFill="1" applyBorder="1" applyAlignment="1">
      <alignment horizontal="center" vertical="center" wrapText="1"/>
    </xf>
    <xf numFmtId="4" fontId="2" fillId="8" borderId="34" xfId="0" applyNumberFormat="1" applyFont="1" applyFill="1" applyBorder="1" applyAlignment="1">
      <alignment vertical="center" wrapText="1"/>
    </xf>
    <xf numFmtId="4" fontId="2" fillId="8" borderId="35" xfId="0" applyNumberFormat="1" applyFont="1" applyFill="1" applyBorder="1" applyAlignment="1">
      <alignment vertical="center" wrapText="1"/>
    </xf>
    <xf numFmtId="0" fontId="4" fillId="0" borderId="6" xfId="0" applyFont="1" applyBorder="1" applyAlignment="1">
      <alignment horizontal="center" vertical="center" wrapText="1"/>
    </xf>
    <xf numFmtId="0" fontId="4" fillId="0" borderId="7" xfId="0" applyFont="1" applyBorder="1" applyAlignment="1">
      <alignment horizontal="left" vertical="center" wrapText="1"/>
    </xf>
    <xf numFmtId="0" fontId="0" fillId="0" borderId="8" xfId="0" applyBorder="1" applyAlignment="1">
      <alignment vertical="center"/>
    </xf>
    <xf numFmtId="4" fontId="0" fillId="0" borderId="53" xfId="0" applyNumberFormat="1" applyBorder="1" applyAlignment="1">
      <alignment vertical="center" wrapText="1"/>
    </xf>
    <xf numFmtId="4" fontId="0" fillId="0" borderId="67" xfId="0" applyNumberFormat="1" applyBorder="1" applyAlignment="1">
      <alignment vertical="center" wrapText="1"/>
    </xf>
    <xf numFmtId="0" fontId="0" fillId="0" borderId="2" xfId="0" applyBorder="1" applyAlignment="1">
      <alignment vertical="top" wrapText="1"/>
    </xf>
    <xf numFmtId="2" fontId="17" fillId="0" borderId="0" xfId="2" applyNumberFormat="1" applyFont="1" applyAlignment="1">
      <alignment horizontal="left" vertical="center" wrapText="1"/>
    </xf>
    <xf numFmtId="2" fontId="19" fillId="0" borderId="0" xfId="2" applyNumberFormat="1" applyFont="1" applyAlignment="1">
      <alignment vertical="center" wrapText="1"/>
    </xf>
    <xf numFmtId="2" fontId="15" fillId="6" borderId="40" xfId="0" applyNumberFormat="1" applyFont="1" applyFill="1" applyBorder="1" applyAlignment="1">
      <alignment horizontal="center" vertical="center" wrapText="1"/>
    </xf>
    <xf numFmtId="2" fontId="2" fillId="8" borderId="31" xfId="0" applyNumberFormat="1" applyFont="1" applyFill="1" applyBorder="1" applyAlignment="1">
      <alignment vertical="center" wrapText="1"/>
    </xf>
    <xf numFmtId="2" fontId="25" fillId="0" borderId="20" xfId="1" applyNumberFormat="1" applyFont="1" applyFill="1" applyBorder="1" applyAlignment="1">
      <alignment horizontal="right" vertical="center" wrapText="1"/>
    </xf>
    <xf numFmtId="2" fontId="25" fillId="0" borderId="1" xfId="1" applyNumberFormat="1" applyFont="1" applyBorder="1" applyAlignment="1">
      <alignment horizontal="right" vertical="center" wrapText="1"/>
    </xf>
    <xf numFmtId="2" fontId="0" fillId="0" borderId="1" xfId="1" applyNumberFormat="1" applyFont="1" applyBorder="1" applyAlignment="1">
      <alignment horizontal="center" vertical="center" wrapText="1"/>
    </xf>
    <xf numFmtId="2" fontId="0" fillId="0" borderId="1" xfId="0" applyNumberFormat="1" applyBorder="1" applyAlignment="1">
      <alignment horizontal="center" vertical="center" wrapText="1"/>
    </xf>
    <xf numFmtId="2" fontId="0" fillId="0" borderId="20" xfId="1" applyNumberFormat="1" applyFont="1" applyBorder="1" applyAlignment="1">
      <alignment horizontal="center" vertical="center" wrapText="1"/>
    </xf>
    <xf numFmtId="2" fontId="0" fillId="0" borderId="20" xfId="0" applyNumberFormat="1" applyBorder="1" applyAlignment="1">
      <alignment vertical="center" wrapText="1"/>
    </xf>
    <xf numFmtId="2" fontId="0" fillId="0" borderId="1" xfId="0" applyNumberFormat="1" applyBorder="1" applyAlignment="1">
      <alignment vertical="center" wrapText="1"/>
    </xf>
    <xf numFmtId="2" fontId="2" fillId="8" borderId="40" xfId="0" applyNumberFormat="1" applyFont="1" applyFill="1" applyBorder="1" applyAlignment="1">
      <alignment vertical="center" wrapText="1"/>
    </xf>
    <xf numFmtId="2" fontId="0" fillId="0" borderId="7" xfId="0" applyNumberFormat="1" applyBorder="1" applyAlignment="1">
      <alignment vertical="center" wrapText="1"/>
    </xf>
    <xf numFmtId="2" fontId="0" fillId="0" borderId="18" xfId="0" applyNumberFormat="1" applyBorder="1" applyAlignment="1">
      <alignment vertical="center" wrapText="1"/>
    </xf>
    <xf numFmtId="2" fontId="2" fillId="8" borderId="34" xfId="0" applyNumberFormat="1" applyFont="1" applyFill="1" applyBorder="1" applyAlignment="1">
      <alignment vertical="center" wrapText="1"/>
    </xf>
    <xf numFmtId="2" fontId="0" fillId="0" borderId="5" xfId="0" applyNumberFormat="1" applyBorder="1" applyAlignment="1">
      <alignment vertical="center" wrapText="1"/>
    </xf>
    <xf numFmtId="2" fontId="0" fillId="0" borderId="1" xfId="0" applyNumberFormat="1" applyBorder="1" applyAlignment="1">
      <alignment vertical="center"/>
    </xf>
    <xf numFmtId="2" fontId="0" fillId="0" borderId="0" xfId="0" applyNumberFormat="1" applyAlignment="1">
      <alignment vertical="center"/>
    </xf>
    <xf numFmtId="2" fontId="0" fillId="0" borderId="0" xfId="0" applyNumberFormat="1" applyAlignment="1">
      <alignment horizontal="left" vertical="center"/>
    </xf>
    <xf numFmtId="4" fontId="26" fillId="0" borderId="20" xfId="0" applyNumberFormat="1" applyFont="1" applyBorder="1" applyAlignment="1">
      <alignment vertical="center" wrapText="1"/>
    </xf>
    <xf numFmtId="2" fontId="25" fillId="0" borderId="20" xfId="1" applyNumberFormat="1" applyFont="1" applyFill="1" applyBorder="1" applyAlignment="1">
      <alignment vertical="center" wrapText="1"/>
    </xf>
    <xf numFmtId="2" fontId="25" fillId="0" borderId="20" xfId="0" applyNumberFormat="1" applyFont="1" applyBorder="1" applyAlignment="1">
      <alignment horizontal="right" vertical="center" wrapText="1"/>
    </xf>
    <xf numFmtId="2" fontId="25" fillId="0" borderId="1" xfId="0" applyNumberFormat="1" applyFont="1" applyBorder="1" applyAlignment="1">
      <alignment horizontal="right" vertical="center" wrapText="1"/>
    </xf>
    <xf numFmtId="0" fontId="16" fillId="6" borderId="30" xfId="0" applyFont="1" applyFill="1" applyBorder="1" applyAlignment="1">
      <alignment vertical="center" wrapText="1"/>
    </xf>
    <xf numFmtId="0" fontId="31" fillId="6" borderId="31" xfId="0" applyFont="1" applyFill="1" applyBorder="1" applyAlignment="1">
      <alignment horizontal="center" vertical="center" wrapText="1"/>
    </xf>
    <xf numFmtId="0" fontId="2" fillId="6" borderId="31" xfId="0" applyFont="1" applyFill="1" applyBorder="1" applyAlignment="1">
      <alignment horizontal="center" vertical="center" wrapText="1"/>
    </xf>
    <xf numFmtId="2" fontId="2" fillId="6" borderId="31" xfId="0" applyNumberFormat="1" applyFont="1" applyFill="1" applyBorder="1" applyAlignment="1">
      <alignment horizontal="right" vertical="center" wrapText="1"/>
    </xf>
    <xf numFmtId="4" fontId="2" fillId="6" borderId="31" xfId="0" applyNumberFormat="1" applyFont="1" applyFill="1" applyBorder="1" applyAlignment="1">
      <alignment horizontal="right" vertical="center" wrapText="1"/>
    </xf>
    <xf numFmtId="4" fontId="2" fillId="6" borderId="32" xfId="0" applyNumberFormat="1" applyFont="1" applyFill="1" applyBorder="1" applyAlignment="1">
      <alignment horizontal="right" vertical="center" wrapText="1"/>
    </xf>
    <xf numFmtId="49" fontId="0" fillId="0" borderId="0" xfId="0" applyNumberFormat="1"/>
    <xf numFmtId="0" fontId="0" fillId="0" borderId="21" xfId="0" applyBorder="1" applyAlignment="1">
      <alignment vertical="center"/>
    </xf>
    <xf numFmtId="0" fontId="0" fillId="0" borderId="4" xfId="0" applyBorder="1" applyAlignment="1">
      <alignment vertical="center"/>
    </xf>
    <xf numFmtId="0" fontId="0" fillId="0" borderId="36" xfId="0" applyBorder="1" applyAlignment="1">
      <alignment horizontal="left" vertical="center" wrapText="1"/>
    </xf>
    <xf numFmtId="0" fontId="0" fillId="0" borderId="37" xfId="0" applyBorder="1" applyAlignment="1">
      <alignment horizontal="left" vertical="center" wrapText="1"/>
    </xf>
    <xf numFmtId="0" fontId="2" fillId="7" borderId="30" xfId="0" applyFont="1" applyFill="1" applyBorder="1" applyAlignment="1">
      <alignment horizontal="center" vertical="center" wrapText="1"/>
    </xf>
    <xf numFmtId="0" fontId="2" fillId="7" borderId="31" xfId="0" applyFont="1" applyFill="1" applyBorder="1" applyAlignment="1">
      <alignment horizontal="center" vertical="center" wrapText="1"/>
    </xf>
    <xf numFmtId="0" fontId="2" fillId="7" borderId="32" xfId="0" applyFont="1" applyFill="1" applyBorder="1" applyAlignment="1">
      <alignment horizontal="center" vertical="center" wrapText="1"/>
    </xf>
    <xf numFmtId="0" fontId="0" fillId="0" borderId="38" xfId="0" applyBorder="1" applyAlignment="1">
      <alignment horizontal="left" vertical="center" wrapText="1"/>
    </xf>
    <xf numFmtId="0" fontId="0" fillId="0" borderId="36" xfId="0" applyBorder="1" applyAlignment="1">
      <alignment horizontal="left" vertical="center"/>
    </xf>
    <xf numFmtId="0" fontId="0" fillId="0" borderId="37" xfId="0" applyBorder="1" applyAlignment="1">
      <alignment horizontal="left" vertical="center"/>
    </xf>
    <xf numFmtId="0" fontId="0" fillId="0" borderId="38" xfId="0" applyBorder="1" applyAlignment="1">
      <alignment horizontal="left" vertical="center"/>
    </xf>
    <xf numFmtId="0" fontId="0" fillId="0" borderId="36" xfId="0" applyBorder="1" applyAlignment="1">
      <alignment horizontal="left" vertical="top" wrapText="1"/>
    </xf>
    <xf numFmtId="0" fontId="0" fillId="0" borderId="37" xfId="0" applyBorder="1" applyAlignment="1">
      <alignment horizontal="left" vertical="top" wrapText="1"/>
    </xf>
    <xf numFmtId="0" fontId="0" fillId="0" borderId="38" xfId="0" applyBorder="1" applyAlignment="1">
      <alignment horizontal="left" vertical="top" wrapText="1"/>
    </xf>
    <xf numFmtId="0" fontId="0" fillId="0" borderId="12" xfId="0" applyBorder="1" applyAlignment="1">
      <alignment horizontal="left" vertical="center" wrapText="1"/>
    </xf>
    <xf numFmtId="0" fontId="0" fillId="0" borderId="66" xfId="0" applyBorder="1" applyAlignment="1">
      <alignment horizontal="left" vertical="center" wrapText="1"/>
    </xf>
    <xf numFmtId="0" fontId="0" fillId="0" borderId="23" xfId="0" applyBorder="1" applyAlignment="1">
      <alignment horizontal="left" vertical="center" wrapText="1"/>
    </xf>
    <xf numFmtId="0" fontId="0" fillId="0" borderId="0" xfId="0" applyAlignment="1">
      <alignment horizontal="left" vertical="center"/>
    </xf>
    <xf numFmtId="0" fontId="37" fillId="11" borderId="54" xfId="0" applyFont="1" applyFill="1" applyBorder="1" applyAlignment="1">
      <alignment horizontal="center" vertical="center" wrapText="1"/>
    </xf>
    <xf numFmtId="0" fontId="2" fillId="11" borderId="55" xfId="0" applyFont="1" applyFill="1" applyBorder="1" applyAlignment="1">
      <alignment horizontal="center" vertical="center" wrapText="1"/>
    </xf>
    <xf numFmtId="0" fontId="2" fillId="11" borderId="56" xfId="0" applyFont="1" applyFill="1" applyBorder="1" applyAlignment="1">
      <alignment horizontal="center" vertical="center" wrapText="1"/>
    </xf>
    <xf numFmtId="0" fontId="17" fillId="6" borderId="1" xfId="2" applyFont="1" applyFill="1" applyBorder="1" applyAlignment="1">
      <alignment horizontal="left" vertical="center" wrapText="1"/>
    </xf>
    <xf numFmtId="0" fontId="17" fillId="0" borderId="62" xfId="2" applyFont="1" applyBorder="1" applyAlignment="1">
      <alignment horizontal="left" vertical="center" wrapText="1"/>
    </xf>
    <xf numFmtId="0" fontId="17" fillId="6" borderId="4" xfId="2" applyFont="1" applyFill="1" applyBorder="1" applyAlignment="1">
      <alignment horizontal="left" vertical="center" wrapText="1"/>
    </xf>
    <xf numFmtId="0" fontId="17" fillId="6" borderId="2" xfId="2" applyFont="1" applyFill="1" applyBorder="1" applyAlignment="1">
      <alignment horizontal="left" vertical="center" wrapText="1"/>
    </xf>
    <xf numFmtId="0" fontId="17" fillId="0" borderId="63" xfId="2" applyFont="1" applyBorder="1" applyAlignment="1">
      <alignment horizontal="left" vertical="center" wrapText="1"/>
    </xf>
    <xf numFmtId="0" fontId="17" fillId="0" borderId="64" xfId="2" applyFont="1" applyBorder="1" applyAlignment="1">
      <alignment horizontal="left" vertical="center" wrapText="1"/>
    </xf>
    <xf numFmtId="0" fontId="17" fillId="6" borderId="60" xfId="2" applyFont="1" applyFill="1" applyBorder="1" applyAlignment="1">
      <alignment horizontal="left" vertical="center" wrapText="1"/>
    </xf>
    <xf numFmtId="0" fontId="17" fillId="0" borderId="65" xfId="2" applyFont="1" applyBorder="1" applyAlignment="1">
      <alignment horizontal="left" vertical="center" wrapText="1"/>
    </xf>
    <xf numFmtId="0" fontId="2" fillId="11" borderId="57" xfId="0" applyFont="1" applyFill="1" applyBorder="1" applyAlignment="1">
      <alignment horizontal="center" vertical="center" wrapText="1"/>
    </xf>
    <xf numFmtId="0" fontId="2" fillId="11" borderId="3" xfId="0" applyFont="1" applyFill="1" applyBorder="1" applyAlignment="1">
      <alignment horizontal="center" vertical="center" wrapText="1"/>
    </xf>
    <xf numFmtId="0" fontId="2" fillId="11" borderId="58" xfId="0" applyFont="1" applyFill="1" applyBorder="1" applyAlignment="1">
      <alignment horizontal="center" vertical="center" wrapText="1"/>
    </xf>
    <xf numFmtId="0" fontId="19" fillId="0" borderId="1" xfId="2" applyFont="1" applyBorder="1" applyAlignment="1">
      <alignment horizontal="right" vertical="center" wrapText="1"/>
    </xf>
    <xf numFmtId="0" fontId="19" fillId="0" borderId="1" xfId="2" applyFont="1" applyBorder="1" applyAlignment="1">
      <alignment horizontal="right" vertical="center"/>
    </xf>
    <xf numFmtId="0" fontId="19" fillId="0" borderId="20" xfId="2" applyFont="1" applyBorder="1" applyAlignment="1">
      <alignment horizontal="right" vertical="center"/>
    </xf>
    <xf numFmtId="0" fontId="21" fillId="0" borderId="0" xfId="0" applyFont="1" applyAlignment="1">
      <alignment horizontal="center" vertical="center" wrapText="1"/>
    </xf>
    <xf numFmtId="0" fontId="21" fillId="0" borderId="0" xfId="0" applyFont="1" applyAlignment="1">
      <alignment horizontal="center" vertical="center"/>
    </xf>
    <xf numFmtId="49" fontId="17" fillId="0" borderId="69" xfId="2" applyNumberFormat="1" applyFont="1" applyBorder="1" applyAlignment="1">
      <alignment horizontal="left" vertical="center" wrapText="1"/>
    </xf>
    <xf numFmtId="49" fontId="17" fillId="0" borderId="47" xfId="2" applyNumberFormat="1" applyFont="1" applyBorder="1" applyAlignment="1">
      <alignment horizontal="left" vertical="center" wrapText="1"/>
    </xf>
    <xf numFmtId="49" fontId="17" fillId="0" borderId="49" xfId="2" applyNumberFormat="1" applyFont="1" applyBorder="1" applyAlignment="1">
      <alignment horizontal="left" vertical="center" wrapText="1"/>
    </xf>
    <xf numFmtId="49" fontId="17" fillId="0" borderId="4" xfId="2" applyNumberFormat="1" applyFont="1" applyBorder="1" applyAlignment="1">
      <alignment horizontal="left" vertical="center" wrapText="1"/>
    </xf>
    <xf numFmtId="49" fontId="17" fillId="0" borderId="48" xfId="2" applyNumberFormat="1" applyFont="1" applyBorder="1" applyAlignment="1">
      <alignment horizontal="left" vertical="center" wrapText="1"/>
    </xf>
    <xf numFmtId="49" fontId="17" fillId="0" borderId="50" xfId="2" applyNumberFormat="1" applyFont="1" applyBorder="1" applyAlignment="1">
      <alignment horizontal="left" vertical="center" wrapText="1"/>
    </xf>
    <xf numFmtId="0" fontId="22" fillId="6" borderId="25" xfId="0" applyFont="1" applyFill="1" applyBorder="1" applyAlignment="1">
      <alignment horizontal="center" vertical="center" wrapText="1"/>
    </xf>
    <xf numFmtId="0" fontId="22" fillId="6" borderId="26" xfId="0" applyFont="1" applyFill="1" applyBorder="1" applyAlignment="1">
      <alignment horizontal="center" vertical="center" wrapText="1"/>
    </xf>
    <xf numFmtId="0" fontId="22" fillId="6" borderId="27" xfId="0" applyFont="1" applyFill="1" applyBorder="1" applyAlignment="1">
      <alignment horizontal="center" vertical="center" wrapText="1"/>
    </xf>
    <xf numFmtId="0" fontId="22" fillId="6" borderId="28" xfId="0" applyFont="1" applyFill="1" applyBorder="1" applyAlignment="1">
      <alignment horizontal="center" vertical="center" wrapText="1"/>
    </xf>
    <xf numFmtId="0" fontId="22" fillId="6" borderId="24" xfId="0" applyFont="1" applyFill="1" applyBorder="1" applyAlignment="1">
      <alignment horizontal="center" vertical="center" wrapText="1"/>
    </xf>
    <xf numFmtId="0" fontId="22" fillId="6" borderId="29" xfId="0" applyFont="1" applyFill="1" applyBorder="1" applyAlignment="1">
      <alignment horizontal="center" vertical="center" wrapText="1"/>
    </xf>
    <xf numFmtId="0" fontId="17" fillId="0" borderId="14" xfId="2" applyFont="1" applyBorder="1" applyAlignment="1">
      <alignment horizontal="left" vertical="center" wrapText="1"/>
    </xf>
    <xf numFmtId="0" fontId="17" fillId="0" borderId="2" xfId="2" applyFont="1" applyBorder="1" applyAlignment="1">
      <alignment horizontal="left" vertical="center" wrapText="1"/>
    </xf>
    <xf numFmtId="49" fontId="17" fillId="0" borderId="70" xfId="2" applyNumberFormat="1" applyFont="1" applyBorder="1" applyAlignment="1">
      <alignment horizontal="left" vertical="center" wrapText="1"/>
    </xf>
    <xf numFmtId="49" fontId="17" fillId="0" borderId="71" xfId="2" applyNumberFormat="1" applyFont="1" applyBorder="1" applyAlignment="1">
      <alignment horizontal="left" vertical="center" wrapText="1"/>
    </xf>
    <xf numFmtId="49" fontId="17" fillId="0" borderId="72" xfId="2" applyNumberFormat="1" applyFont="1" applyBorder="1" applyAlignment="1">
      <alignment horizontal="left" vertical="center" wrapText="1"/>
    </xf>
    <xf numFmtId="0" fontId="17" fillId="0" borderId="15" xfId="2" applyFont="1" applyBorder="1" applyAlignment="1">
      <alignment horizontal="left" vertical="center" wrapText="1"/>
    </xf>
    <xf numFmtId="0" fontId="17" fillId="0" borderId="16" xfId="2" applyFont="1" applyBorder="1" applyAlignment="1">
      <alignment horizontal="left" vertical="center" wrapText="1"/>
    </xf>
    <xf numFmtId="0" fontId="20" fillId="0" borderId="0" xfId="0" applyFont="1" applyAlignment="1">
      <alignment horizontal="center" vertical="center"/>
    </xf>
    <xf numFmtId="0" fontId="17" fillId="0" borderId="46" xfId="2" applyFont="1" applyBorder="1" applyAlignment="1">
      <alignment horizontal="left" vertical="center" wrapText="1"/>
    </xf>
    <xf numFmtId="0" fontId="17" fillId="0" borderId="73" xfId="2" applyFont="1" applyBorder="1" applyAlignment="1">
      <alignment horizontal="left" vertical="center" wrapText="1"/>
    </xf>
    <xf numFmtId="0" fontId="21" fillId="0" borderId="24" xfId="0" applyFont="1" applyBorder="1" applyAlignment="1">
      <alignment horizontal="center" vertical="center" wrapText="1"/>
    </xf>
    <xf numFmtId="0" fontId="0" fillId="0" borderId="0" xfId="0" applyAlignment="1">
      <alignment horizontal="center" vertical="center"/>
    </xf>
    <xf numFmtId="49" fontId="19" fillId="0" borderId="1" xfId="2" applyNumberFormat="1" applyFont="1" applyBorder="1" applyAlignment="1">
      <alignment horizontal="left" vertical="center" wrapText="1"/>
    </xf>
    <xf numFmtId="0" fontId="19" fillId="0" borderId="1" xfId="2" applyFont="1" applyBorder="1" applyAlignment="1">
      <alignment horizontal="left" vertical="center" wrapText="1"/>
    </xf>
    <xf numFmtId="0" fontId="19" fillId="0" borderId="13" xfId="2" applyFont="1" applyBorder="1" applyAlignment="1">
      <alignment horizontal="left" vertical="center" wrapText="1"/>
    </xf>
    <xf numFmtId="49" fontId="19" fillId="0" borderId="7" xfId="2" applyNumberFormat="1" applyFont="1" applyBorder="1" applyAlignment="1">
      <alignment horizontal="left" vertical="center" wrapText="1"/>
    </xf>
    <xf numFmtId="0" fontId="19" fillId="0" borderId="7" xfId="2" applyFont="1" applyBorder="1" applyAlignment="1">
      <alignment horizontal="left" vertical="center" wrapText="1"/>
    </xf>
    <xf numFmtId="0" fontId="19" fillId="0" borderId="8" xfId="2" applyFont="1" applyBorder="1" applyAlignment="1">
      <alignment horizontal="left" vertical="center" wrapText="1"/>
    </xf>
    <xf numFmtId="49" fontId="19" fillId="0" borderId="18" xfId="2" applyNumberFormat="1" applyFont="1" applyBorder="1" applyAlignment="1">
      <alignment horizontal="left" vertical="center" wrapText="1"/>
    </xf>
    <xf numFmtId="0" fontId="19" fillId="0" borderId="18" xfId="2" applyFont="1" applyBorder="1" applyAlignment="1">
      <alignment horizontal="left" vertical="center" wrapText="1"/>
    </xf>
    <xf numFmtId="0" fontId="19" fillId="0" borderId="19" xfId="2" applyFont="1" applyBorder="1" applyAlignment="1">
      <alignment horizontal="left" vertical="center" wrapText="1"/>
    </xf>
    <xf numFmtId="0" fontId="29" fillId="0" borderId="0" xfId="0" applyFont="1" applyAlignment="1">
      <alignment horizontal="left" vertical="center" wrapText="1"/>
    </xf>
    <xf numFmtId="0" fontId="17" fillId="0" borderId="17" xfId="2" applyFont="1" applyBorder="1" applyAlignment="1">
      <alignment horizontal="left" vertical="center" wrapText="1"/>
    </xf>
    <xf numFmtId="0" fontId="17" fillId="0" borderId="18" xfId="2" applyFont="1" applyBorder="1" applyAlignment="1">
      <alignment horizontal="left" vertical="center" wrapText="1"/>
    </xf>
    <xf numFmtId="0" fontId="20" fillId="0" borderId="11" xfId="0" applyFont="1" applyBorder="1" applyAlignment="1">
      <alignment horizontal="center" vertical="center"/>
    </xf>
    <xf numFmtId="0" fontId="17" fillId="0" borderId="6" xfId="2" applyFont="1" applyBorder="1" applyAlignment="1">
      <alignment horizontal="left" vertical="center" wrapText="1"/>
    </xf>
    <xf numFmtId="0" fontId="17" fillId="0" borderId="7" xfId="2" applyFont="1" applyBorder="1" applyAlignment="1">
      <alignment horizontal="left" vertical="center" wrapText="1"/>
    </xf>
    <xf numFmtId="0" fontId="17" fillId="0" borderId="12" xfId="2" applyFont="1" applyBorder="1" applyAlignment="1">
      <alignment horizontal="left" vertical="center" wrapText="1"/>
    </xf>
    <xf numFmtId="0" fontId="17" fillId="0" borderId="1" xfId="2" applyFont="1" applyBorder="1" applyAlignment="1">
      <alignment horizontal="left" vertical="center" wrapText="1"/>
    </xf>
    <xf numFmtId="0" fontId="13" fillId="6" borderId="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5" fillId="6" borderId="7" xfId="0" applyFont="1" applyFill="1" applyBorder="1" applyAlignment="1">
      <alignment horizontal="center" vertical="center" wrapText="1"/>
    </xf>
    <xf numFmtId="0" fontId="15" fillId="6" borderId="1" xfId="0" applyFont="1" applyFill="1" applyBorder="1" applyAlignment="1">
      <alignment horizontal="center" vertical="center" wrapText="1"/>
    </xf>
    <xf numFmtId="0" fontId="15" fillId="6" borderId="6" xfId="0" applyFont="1" applyFill="1" applyBorder="1" applyAlignment="1">
      <alignment horizontal="center" vertical="center" wrapText="1"/>
    </xf>
    <xf numFmtId="0" fontId="15" fillId="6" borderId="12" xfId="0" applyFont="1" applyFill="1" applyBorder="1" applyAlignment="1">
      <alignment horizontal="center" vertical="center" wrapText="1"/>
    </xf>
    <xf numFmtId="0" fontId="2" fillId="7" borderId="43" xfId="0" applyFont="1" applyFill="1" applyBorder="1" applyAlignment="1">
      <alignment horizontal="center" vertical="center" wrapText="1"/>
    </xf>
    <xf numFmtId="0" fontId="2" fillId="7" borderId="44" xfId="0" applyFont="1" applyFill="1" applyBorder="1" applyAlignment="1">
      <alignment horizontal="center" vertical="center" wrapText="1"/>
    </xf>
    <xf numFmtId="0" fontId="2" fillId="7" borderId="45" xfId="0" applyFont="1" applyFill="1" applyBorder="1" applyAlignment="1">
      <alignment horizontal="center" vertical="center" wrapText="1"/>
    </xf>
    <xf numFmtId="0" fontId="6" fillId="8" borderId="25" xfId="0" applyFont="1" applyFill="1" applyBorder="1" applyAlignment="1">
      <alignment horizontal="center" vertical="center" wrapText="1"/>
    </xf>
    <xf numFmtId="0" fontId="6" fillId="8" borderId="26" xfId="0" applyFont="1" applyFill="1" applyBorder="1" applyAlignment="1">
      <alignment horizontal="center" vertical="center" wrapText="1"/>
    </xf>
    <xf numFmtId="0" fontId="6" fillId="8" borderId="27" xfId="0" applyFont="1" applyFill="1" applyBorder="1" applyAlignment="1">
      <alignment horizontal="center" vertical="center" wrapText="1"/>
    </xf>
    <xf numFmtId="0" fontId="22" fillId="6" borderId="26" xfId="0" applyFont="1" applyFill="1" applyBorder="1" applyAlignment="1">
      <alignment horizontal="center" vertical="center"/>
    </xf>
    <xf numFmtId="0" fontId="22" fillId="6" borderId="27" xfId="0" applyFont="1" applyFill="1" applyBorder="1" applyAlignment="1">
      <alignment horizontal="center" vertical="center"/>
    </xf>
    <xf numFmtId="0" fontId="22" fillId="6" borderId="24" xfId="0" applyFont="1" applyFill="1" applyBorder="1" applyAlignment="1">
      <alignment horizontal="center" vertical="center"/>
    </xf>
    <xf numFmtId="0" fontId="22" fillId="6" borderId="29" xfId="0" applyFont="1" applyFill="1" applyBorder="1" applyAlignment="1">
      <alignment horizontal="center" vertical="center"/>
    </xf>
    <xf numFmtId="0" fontId="29" fillId="0" borderId="1" xfId="0" applyFont="1" applyBorder="1" applyAlignment="1">
      <alignment horizontal="left" vertical="center" wrapText="1"/>
    </xf>
    <xf numFmtId="0" fontId="0" fillId="0" borderId="22" xfId="0" applyBorder="1" applyAlignment="1">
      <alignment horizontal="center"/>
    </xf>
    <xf numFmtId="0" fontId="0" fillId="0" borderId="0" xfId="0" applyAlignment="1">
      <alignment horizontal="center"/>
    </xf>
    <xf numFmtId="0" fontId="0" fillId="0" borderId="21" xfId="0" applyBorder="1" applyAlignment="1">
      <alignment horizontal="center"/>
    </xf>
    <xf numFmtId="0" fontId="0" fillId="0" borderId="3" xfId="0" applyBorder="1" applyAlignment="1">
      <alignment horizontal="center"/>
    </xf>
    <xf numFmtId="0" fontId="2" fillId="7" borderId="42" xfId="0" applyFont="1" applyFill="1" applyBorder="1" applyAlignment="1">
      <alignment horizontal="center" vertical="center" wrapText="1"/>
    </xf>
    <xf numFmtId="0" fontId="2" fillId="7" borderId="34" xfId="0" applyFont="1" applyFill="1" applyBorder="1" applyAlignment="1">
      <alignment horizontal="center" vertical="center"/>
    </xf>
    <xf numFmtId="0" fontId="2" fillId="7" borderId="35" xfId="0" applyFont="1" applyFill="1" applyBorder="1" applyAlignment="1">
      <alignment horizontal="center" vertical="center"/>
    </xf>
    <xf numFmtId="0" fontId="17" fillId="0" borderId="17" xfId="2" applyFont="1" applyBorder="1" applyAlignment="1">
      <alignment horizontal="right" vertical="center" wrapText="1"/>
    </xf>
    <xf numFmtId="0" fontId="17" fillId="0" borderId="18" xfId="2" applyFont="1" applyBorder="1" applyAlignment="1">
      <alignment horizontal="right" vertical="center" wrapText="1"/>
    </xf>
    <xf numFmtId="0" fontId="17" fillId="0" borderId="12" xfId="2" applyFont="1" applyBorder="1" applyAlignment="1">
      <alignment horizontal="right" vertical="center" wrapText="1"/>
    </xf>
    <xf numFmtId="0" fontId="17" fillId="0" borderId="1" xfId="2" applyFont="1" applyBorder="1" applyAlignment="1">
      <alignment horizontal="right" vertical="center" wrapText="1"/>
    </xf>
    <xf numFmtId="0" fontId="24" fillId="0" borderId="0" xfId="0" applyFont="1" applyAlignment="1">
      <alignment horizontal="center" vertical="center" wrapText="1"/>
    </xf>
    <xf numFmtId="0" fontId="17" fillId="0" borderId="6" xfId="2" applyFont="1" applyBorder="1" applyAlignment="1">
      <alignment horizontal="right" vertical="center" wrapText="1"/>
    </xf>
    <xf numFmtId="0" fontId="17" fillId="0" borderId="7" xfId="2" applyFont="1" applyBorder="1" applyAlignment="1">
      <alignment horizontal="right" vertical="center" wrapText="1"/>
    </xf>
    <xf numFmtId="0" fontId="12" fillId="0" borderId="0" xfId="0" applyFont="1" applyAlignment="1">
      <alignment horizontal="left" vertical="center"/>
    </xf>
    <xf numFmtId="0" fontId="5" fillId="7" borderId="30" xfId="0" applyFont="1" applyFill="1" applyBorder="1" applyAlignment="1">
      <alignment horizontal="center" vertical="center" wrapText="1"/>
    </xf>
    <xf numFmtId="0" fontId="5" fillId="7" borderId="31" xfId="0" applyFont="1" applyFill="1" applyBorder="1" applyAlignment="1">
      <alignment horizontal="center" vertical="center" wrapText="1"/>
    </xf>
    <xf numFmtId="0" fontId="5" fillId="7" borderId="32" xfId="0" applyFont="1" applyFill="1" applyBorder="1" applyAlignment="1">
      <alignment horizontal="center" vertical="center" wrapText="1"/>
    </xf>
    <xf numFmtId="0" fontId="6" fillId="6" borderId="23" xfId="0" applyFont="1" applyFill="1" applyBorder="1" applyAlignment="1">
      <alignment horizontal="center"/>
    </xf>
    <xf numFmtId="0" fontId="6" fillId="6" borderId="12" xfId="0" applyFont="1" applyFill="1" applyBorder="1" applyAlignment="1">
      <alignment horizontal="center"/>
    </xf>
    <xf numFmtId="0" fontId="6" fillId="6" borderId="20" xfId="0" applyFont="1" applyFill="1" applyBorder="1" applyAlignment="1">
      <alignment horizontal="center" vertical="center" wrapText="1"/>
    </xf>
    <xf numFmtId="0" fontId="6" fillId="6" borderId="1" xfId="0" applyFont="1" applyFill="1" applyBorder="1" applyAlignment="1">
      <alignment horizontal="center" vertical="center" wrapText="1"/>
    </xf>
    <xf numFmtId="0" fontId="6" fillId="6" borderId="20" xfId="0" applyFont="1" applyFill="1" applyBorder="1" applyAlignment="1">
      <alignment horizontal="center" vertical="center"/>
    </xf>
    <xf numFmtId="0" fontId="6" fillId="6" borderId="33" xfId="0" applyFont="1" applyFill="1" applyBorder="1" applyAlignment="1">
      <alignment horizontal="center" vertical="center"/>
    </xf>
    <xf numFmtId="0" fontId="6" fillId="6" borderId="20" xfId="0" applyFont="1" applyFill="1" applyBorder="1" applyAlignment="1">
      <alignment horizontal="center" wrapText="1"/>
    </xf>
    <xf numFmtId="0" fontId="6" fillId="6" borderId="1" xfId="0" applyFont="1" applyFill="1" applyBorder="1" applyAlignment="1">
      <alignment horizontal="center" wrapText="1"/>
    </xf>
    <xf numFmtId="0" fontId="11" fillId="0" borderId="0" xfId="0" applyFont="1" applyAlignment="1">
      <alignment horizontal="left" vertical="center"/>
    </xf>
    <xf numFmtId="0" fontId="6" fillId="5" borderId="6" xfId="0" applyFont="1" applyFill="1" applyBorder="1" applyAlignment="1">
      <alignment horizontal="center" vertical="center" wrapText="1"/>
    </xf>
    <xf numFmtId="0" fontId="6" fillId="5" borderId="7" xfId="0" applyFont="1" applyFill="1" applyBorder="1" applyAlignment="1">
      <alignment horizontal="center" vertical="center" wrapText="1"/>
    </xf>
    <xf numFmtId="0" fontId="6" fillId="5" borderId="8" xfId="0" applyFont="1" applyFill="1" applyBorder="1" applyAlignment="1">
      <alignment horizontal="center" vertical="center" wrapText="1"/>
    </xf>
    <xf numFmtId="0" fontId="2" fillId="0" borderId="12" xfId="0" applyFont="1" applyBorder="1" applyAlignment="1">
      <alignment horizontal="left" vertical="center"/>
    </xf>
    <xf numFmtId="0" fontId="2" fillId="0" borderId="1" xfId="0" applyFont="1" applyBorder="1" applyAlignment="1">
      <alignment horizontal="left" vertical="center"/>
    </xf>
    <xf numFmtId="0" fontId="2" fillId="0" borderId="17" xfId="0" applyFont="1" applyBorder="1" applyAlignment="1">
      <alignment horizontal="left" vertical="center"/>
    </xf>
    <xf numFmtId="0" fontId="2" fillId="0" borderId="18" xfId="0" applyFont="1" applyBorder="1" applyAlignment="1">
      <alignment horizontal="left" vertical="center"/>
    </xf>
    <xf numFmtId="0" fontId="14" fillId="0" borderId="6" xfId="0" applyFont="1" applyBorder="1" applyAlignment="1">
      <alignment horizontal="left" vertical="center" wrapText="1"/>
    </xf>
    <xf numFmtId="0" fontId="14" fillId="0" borderId="12" xfId="0" applyFont="1" applyBorder="1" applyAlignment="1">
      <alignment horizontal="left" vertical="center" wrapText="1"/>
    </xf>
    <xf numFmtId="0" fontId="14" fillId="0" borderId="17" xfId="0" applyFont="1" applyBorder="1" applyAlignment="1">
      <alignment horizontal="left" vertical="center" wrapText="1"/>
    </xf>
    <xf numFmtId="0" fontId="0" fillId="0" borderId="1" xfId="0" applyBorder="1" applyAlignment="1">
      <alignment horizontal="left" vertical="center" wrapText="1"/>
    </xf>
    <xf numFmtId="0" fontId="0" fillId="0" borderId="13" xfId="0" applyBorder="1" applyAlignment="1">
      <alignment horizontal="left" vertical="center" wrapText="1"/>
    </xf>
    <xf numFmtId="0" fontId="0" fillId="0" borderId="18" xfId="0" applyBorder="1" applyAlignment="1">
      <alignment horizontal="left" vertical="center" wrapText="1"/>
    </xf>
    <xf numFmtId="0" fontId="0" fillId="0" borderId="19" xfId="0" applyBorder="1" applyAlignment="1">
      <alignment horizontal="left" vertical="center" wrapText="1"/>
    </xf>
    <xf numFmtId="0" fontId="36" fillId="0" borderId="43" xfId="0" applyFont="1" applyBorder="1" applyAlignment="1">
      <alignment horizontal="left" vertical="center" wrapText="1"/>
    </xf>
    <xf numFmtId="0" fontId="36" fillId="0" borderId="44" xfId="0" applyFont="1" applyBorder="1" applyAlignment="1">
      <alignment horizontal="left" vertical="center" wrapText="1"/>
    </xf>
    <xf numFmtId="0" fontId="36" fillId="0" borderId="45" xfId="0" applyFont="1" applyBorder="1" applyAlignment="1">
      <alignment horizontal="left" vertical="center" wrapText="1"/>
    </xf>
    <xf numFmtId="0" fontId="0" fillId="0" borderId="12" xfId="0" applyBorder="1" applyAlignment="1">
      <alignment horizontal="left" vertical="center"/>
    </xf>
    <xf numFmtId="0" fontId="0" fillId="0" borderId="1" xfId="0" applyBorder="1" applyAlignment="1">
      <alignment horizontal="left" vertical="center"/>
    </xf>
    <xf numFmtId="0" fontId="0" fillId="0" borderId="13" xfId="0" applyBorder="1" applyAlignment="1">
      <alignment horizontal="left" vertical="center"/>
    </xf>
    <xf numFmtId="0" fontId="0" fillId="0" borderId="17" xfId="0" applyBorder="1" applyAlignment="1">
      <alignment horizontal="left" vertical="center" wrapText="1"/>
    </xf>
    <xf numFmtId="0" fontId="13" fillId="6" borderId="12" xfId="0" applyFont="1" applyFill="1" applyBorder="1" applyAlignment="1">
      <alignment horizontal="center" vertical="center" wrapText="1"/>
    </xf>
    <xf numFmtId="0" fontId="6" fillId="5" borderId="14" xfId="0" applyFont="1" applyFill="1" applyBorder="1" applyAlignment="1">
      <alignment horizontal="center" vertical="center" wrapText="1"/>
    </xf>
    <xf numFmtId="0" fontId="6" fillId="5" borderId="48" xfId="0" applyFont="1" applyFill="1" applyBorder="1" applyAlignment="1">
      <alignment horizontal="center" vertical="center" wrapText="1"/>
    </xf>
    <xf numFmtId="0" fontId="6" fillId="5" borderId="50" xfId="0" applyFont="1" applyFill="1" applyBorder="1" applyAlignment="1">
      <alignment horizontal="center" vertical="center" wrapText="1"/>
    </xf>
    <xf numFmtId="0" fontId="6" fillId="4" borderId="25" xfId="0" applyFont="1" applyFill="1" applyBorder="1" applyAlignment="1">
      <alignment horizontal="center" vertical="center" wrapText="1"/>
    </xf>
    <xf numFmtId="0" fontId="6" fillId="4" borderId="26" xfId="0" applyFont="1" applyFill="1" applyBorder="1" applyAlignment="1">
      <alignment horizontal="center" vertical="center" wrapText="1"/>
    </xf>
    <xf numFmtId="0" fontId="6" fillId="4" borderId="27" xfId="0" applyFont="1" applyFill="1" applyBorder="1" applyAlignment="1">
      <alignment horizontal="center" vertical="center" wrapText="1"/>
    </xf>
    <xf numFmtId="0" fontId="6" fillId="4" borderId="11" xfId="0" applyFont="1" applyFill="1" applyBorder="1" applyAlignment="1">
      <alignment horizontal="center" vertical="center" wrapText="1"/>
    </xf>
    <xf numFmtId="0" fontId="6" fillId="4" borderId="0" xfId="0" applyFont="1" applyFill="1" applyAlignment="1">
      <alignment horizontal="center" vertical="center" wrapText="1"/>
    </xf>
    <xf numFmtId="0" fontId="6" fillId="4" borderId="51" xfId="0" applyFont="1" applyFill="1" applyBorder="1" applyAlignment="1">
      <alignment horizontal="center" vertical="center" wrapText="1"/>
    </xf>
    <xf numFmtId="0" fontId="2" fillId="0" borderId="4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49" xfId="0" applyFont="1" applyBorder="1" applyAlignment="1">
      <alignment horizontal="center" vertical="center" wrapText="1"/>
    </xf>
    <xf numFmtId="0" fontId="38" fillId="6" borderId="5" xfId="0" applyFont="1" applyFill="1" applyBorder="1" applyAlignment="1">
      <alignment horizontal="center" vertical="center" wrapText="1"/>
    </xf>
    <xf numFmtId="0" fontId="38" fillId="6" borderId="34" xfId="0" applyFont="1" applyFill="1" applyBorder="1" applyAlignment="1">
      <alignment horizontal="center" vertical="center" wrapText="1"/>
    </xf>
    <xf numFmtId="0" fontId="13" fillId="6" borderId="5"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42" xfId="0" applyFont="1" applyFill="1" applyBorder="1" applyAlignment="1">
      <alignment horizontal="center" vertical="center" wrapText="1"/>
    </xf>
    <xf numFmtId="0" fontId="30" fillId="6" borderId="1" xfId="0" applyFont="1" applyFill="1" applyBorder="1" applyAlignment="1">
      <alignment horizontal="center" vertical="center" wrapText="1"/>
    </xf>
    <xf numFmtId="0" fontId="30" fillId="6" borderId="13" xfId="0" applyFont="1" applyFill="1" applyBorder="1" applyAlignment="1">
      <alignment horizontal="center" vertical="center" wrapText="1"/>
    </xf>
  </cellXfs>
  <cellStyles count="3">
    <cellStyle name="Βασικό_ΑΞΟΝΑΣ 4  ΕΠΙΛΕΞΙΜΟΤΗΤΑΣ ΠΡΑΞΕΩΝ_11_2009" xfId="2" xr:uid="{00000000-0005-0000-0000-000000000000}"/>
    <cellStyle name="Κανονικό" xfId="0" builtinId="0"/>
    <cellStyle name="Ποσοστό" xfId="1" builtinId="5"/>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7CE"/>
      <color rgb="FF9C0006"/>
      <color rgb="FFFCE4D6"/>
      <color rgb="FF7CAFF4"/>
      <color rgb="FF3784EE"/>
      <color rgb="FFF4C17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2</xdr:col>
      <xdr:colOff>2581275</xdr:colOff>
      <xdr:row>0</xdr:row>
      <xdr:rowOff>0</xdr:rowOff>
    </xdr:from>
    <xdr:to>
      <xdr:col>7</xdr:col>
      <xdr:colOff>607449</xdr:colOff>
      <xdr:row>4</xdr:row>
      <xdr:rowOff>47624</xdr:rowOff>
    </xdr:to>
    <xdr:pic>
      <xdr:nvPicPr>
        <xdr:cNvPr id="8" name="Εικόνα 7">
          <a:extLst>
            <a:ext uri="{FF2B5EF4-FFF2-40B4-BE49-F238E27FC236}">
              <a16:creationId xmlns:a16="http://schemas.microsoft.com/office/drawing/2014/main" id="{6555F11E-F06F-403D-90F3-F6A63D54779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200400" y="0"/>
          <a:ext cx="4407924" cy="809624"/>
        </a:xfrm>
        <a:prstGeom prst="rect">
          <a:avLst/>
        </a:prstGeom>
      </xdr:spPr>
    </xdr:pic>
    <xdr:clientData/>
  </xdr:twoCellAnchor>
  <xdr:twoCellAnchor editAs="oneCell">
    <xdr:from>
      <xdr:col>1</xdr:col>
      <xdr:colOff>152400</xdr:colOff>
      <xdr:row>6</xdr:row>
      <xdr:rowOff>57150</xdr:rowOff>
    </xdr:from>
    <xdr:to>
      <xdr:col>2</xdr:col>
      <xdr:colOff>72314</xdr:colOff>
      <xdr:row>7</xdr:row>
      <xdr:rowOff>298093</xdr:rowOff>
    </xdr:to>
    <xdr:pic>
      <xdr:nvPicPr>
        <xdr:cNvPr id="9" name="Εικόνα 8">
          <a:extLst>
            <a:ext uri="{FF2B5EF4-FFF2-40B4-BE49-F238E27FC236}">
              <a16:creationId xmlns:a16="http://schemas.microsoft.com/office/drawing/2014/main" id="{421C5BFB-F510-4AA7-8654-86529586313A}"/>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2400" y="1790700"/>
          <a:ext cx="634289" cy="593368"/>
        </a:xfrm>
        <a:prstGeom prst="rect">
          <a:avLst/>
        </a:prstGeom>
        <a:effectLst>
          <a:outerShdw blurRad="50800" dist="38100" dir="5400000" algn="t" rotWithShape="0">
            <a:prstClr val="black">
              <a:alpha val="40000"/>
            </a:prstClr>
          </a:outerShdw>
        </a:effec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1295400</xdr:colOff>
      <xdr:row>0</xdr:row>
      <xdr:rowOff>0</xdr:rowOff>
    </xdr:from>
    <xdr:to>
      <xdr:col>5</xdr:col>
      <xdr:colOff>235974</xdr:colOff>
      <xdr:row>4</xdr:row>
      <xdr:rowOff>45114</xdr:rowOff>
    </xdr:to>
    <xdr:pic>
      <xdr:nvPicPr>
        <xdr:cNvPr id="2" name="Εικόνα 1">
          <a:extLst>
            <a:ext uri="{FF2B5EF4-FFF2-40B4-BE49-F238E27FC236}">
              <a16:creationId xmlns:a16="http://schemas.microsoft.com/office/drawing/2014/main" id="{E8E99674-0FE4-4463-B7EF-35D85DCE316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733550" y="0"/>
          <a:ext cx="4407924" cy="807114"/>
        </a:xfrm>
        <a:prstGeom prst="rect">
          <a:avLst/>
        </a:prstGeom>
      </xdr:spPr>
    </xdr:pic>
    <xdr:clientData/>
  </xdr:twoCellAnchor>
  <xdr:twoCellAnchor editAs="oneCell">
    <xdr:from>
      <xdr:col>0</xdr:col>
      <xdr:colOff>114300</xdr:colOff>
      <xdr:row>6</xdr:row>
      <xdr:rowOff>38100</xdr:rowOff>
    </xdr:from>
    <xdr:to>
      <xdr:col>1</xdr:col>
      <xdr:colOff>310439</xdr:colOff>
      <xdr:row>7</xdr:row>
      <xdr:rowOff>279043</xdr:rowOff>
    </xdr:to>
    <xdr:pic>
      <xdr:nvPicPr>
        <xdr:cNvPr id="3" name="Εικόνα 2">
          <a:extLst>
            <a:ext uri="{FF2B5EF4-FFF2-40B4-BE49-F238E27FC236}">
              <a16:creationId xmlns:a16="http://schemas.microsoft.com/office/drawing/2014/main" id="{C5E47969-539F-409C-A165-4332DB21F4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4300" y="1771650"/>
          <a:ext cx="634289" cy="593368"/>
        </a:xfrm>
        <a:prstGeom prst="rect">
          <a:avLst/>
        </a:prstGeom>
        <a:effectLst>
          <a:outerShdw blurRad="50800" dist="38100" dir="5400000" algn="t" rotWithShape="0">
            <a:prstClr val="black">
              <a:alpha val="40000"/>
            </a:prstClr>
          </a:outerShdw>
        </a:effec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857250</xdr:colOff>
      <xdr:row>0</xdr:row>
      <xdr:rowOff>1255</xdr:rowOff>
    </xdr:from>
    <xdr:to>
      <xdr:col>5</xdr:col>
      <xdr:colOff>674124</xdr:colOff>
      <xdr:row>4</xdr:row>
      <xdr:rowOff>46369</xdr:rowOff>
    </xdr:to>
    <xdr:pic>
      <xdr:nvPicPr>
        <xdr:cNvPr id="8" name="Εικόνα 7">
          <a:extLst>
            <a:ext uri="{FF2B5EF4-FFF2-40B4-BE49-F238E27FC236}">
              <a16:creationId xmlns:a16="http://schemas.microsoft.com/office/drawing/2014/main" id="{CBDD6BDA-77CC-47E3-9B02-D577FF9FD94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285875" y="1255"/>
          <a:ext cx="4407924" cy="807114"/>
        </a:xfrm>
        <a:prstGeom prst="rect">
          <a:avLst/>
        </a:prstGeom>
      </xdr:spPr>
    </xdr:pic>
    <xdr:clientData/>
  </xdr:twoCellAnchor>
  <xdr:twoCellAnchor editAs="oneCell">
    <xdr:from>
      <xdr:col>0</xdr:col>
      <xdr:colOff>142875</xdr:colOff>
      <xdr:row>6</xdr:row>
      <xdr:rowOff>38100</xdr:rowOff>
    </xdr:from>
    <xdr:to>
      <xdr:col>1</xdr:col>
      <xdr:colOff>348539</xdr:colOff>
      <xdr:row>7</xdr:row>
      <xdr:rowOff>279043</xdr:rowOff>
    </xdr:to>
    <xdr:pic>
      <xdr:nvPicPr>
        <xdr:cNvPr id="9" name="Εικόνα 8">
          <a:extLst>
            <a:ext uri="{FF2B5EF4-FFF2-40B4-BE49-F238E27FC236}">
              <a16:creationId xmlns:a16="http://schemas.microsoft.com/office/drawing/2014/main" id="{B83CC45D-1AE3-4A44-B1AD-F01B52E0705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2875" y="1771650"/>
          <a:ext cx="634289" cy="593368"/>
        </a:xfrm>
        <a:prstGeom prst="rect">
          <a:avLst/>
        </a:prstGeom>
        <a:effectLst>
          <a:outerShdw blurRad="50800" dist="38100" dir="5400000" algn="t" rotWithShape="0">
            <a:prstClr val="black">
              <a:alpha val="40000"/>
            </a:prstClr>
          </a:outerShdw>
        </a:effec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1900720</xdr:colOff>
      <xdr:row>0</xdr:row>
      <xdr:rowOff>85</xdr:rowOff>
    </xdr:from>
    <xdr:to>
      <xdr:col>8</xdr:col>
      <xdr:colOff>24825</xdr:colOff>
      <xdr:row>4</xdr:row>
      <xdr:rowOff>24762</xdr:rowOff>
    </xdr:to>
    <xdr:pic>
      <xdr:nvPicPr>
        <xdr:cNvPr id="11" name="Εικόνα 10">
          <a:extLst>
            <a:ext uri="{FF2B5EF4-FFF2-40B4-BE49-F238E27FC236}">
              <a16:creationId xmlns:a16="http://schemas.microsoft.com/office/drawing/2014/main" id="{4F10EFC2-C762-616F-3636-480325E0579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786545" y="85"/>
          <a:ext cx="4296305" cy="786677"/>
        </a:xfrm>
        <a:prstGeom prst="rect">
          <a:avLst/>
        </a:prstGeom>
      </xdr:spPr>
    </xdr:pic>
    <xdr:clientData/>
  </xdr:twoCellAnchor>
  <xdr:twoCellAnchor editAs="oneCell">
    <xdr:from>
      <xdr:col>0</xdr:col>
      <xdr:colOff>155657</xdr:colOff>
      <xdr:row>6</xdr:row>
      <xdr:rowOff>45983</xdr:rowOff>
    </xdr:from>
    <xdr:to>
      <xdr:col>1</xdr:col>
      <xdr:colOff>515155</xdr:colOff>
      <xdr:row>7</xdr:row>
      <xdr:rowOff>282466</xdr:rowOff>
    </xdr:to>
    <xdr:pic>
      <xdr:nvPicPr>
        <xdr:cNvPr id="13" name="Εικόνα 12">
          <a:extLst>
            <a:ext uri="{FF2B5EF4-FFF2-40B4-BE49-F238E27FC236}">
              <a16:creationId xmlns:a16="http://schemas.microsoft.com/office/drawing/2014/main" id="{7BAF8DCE-6736-A881-CB03-4BE1F79759E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5657" y="1569983"/>
          <a:ext cx="632824" cy="592635"/>
        </a:xfrm>
        <a:prstGeom prst="rect">
          <a:avLst/>
        </a:prstGeom>
        <a:effectLst>
          <a:outerShdw blurRad="50800" dist="38100" dir="5400000" algn="t" rotWithShape="0">
            <a:prstClr val="black">
              <a:alpha val="40000"/>
            </a:prstClr>
          </a:outerShdw>
        </a:effectLst>
      </xdr:spPr>
    </xdr:pic>
    <xdr:clientData/>
  </xdr:twoCellAnchor>
  <xdr:twoCellAnchor>
    <xdr:from>
      <xdr:col>12</xdr:col>
      <xdr:colOff>219075</xdr:colOff>
      <xdr:row>23</xdr:row>
      <xdr:rowOff>9525</xdr:rowOff>
    </xdr:from>
    <xdr:to>
      <xdr:col>12</xdr:col>
      <xdr:colOff>571500</xdr:colOff>
      <xdr:row>25</xdr:row>
      <xdr:rowOff>0</xdr:rowOff>
    </xdr:to>
    <xdr:sp macro="" textlink="">
      <xdr:nvSpPr>
        <xdr:cNvPr id="2" name="Δεξί άγκιστρο 1">
          <a:extLst>
            <a:ext uri="{FF2B5EF4-FFF2-40B4-BE49-F238E27FC236}">
              <a16:creationId xmlns:a16="http://schemas.microsoft.com/office/drawing/2014/main" id="{BE7CCDF7-AEFF-2E82-6A22-CA9FC3A61EEA}"/>
            </a:ext>
          </a:extLst>
        </xdr:cNvPr>
        <xdr:cNvSpPr/>
      </xdr:nvSpPr>
      <xdr:spPr>
        <a:xfrm>
          <a:off x="9601200" y="7334250"/>
          <a:ext cx="352425" cy="101917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l-GR" sz="1100">
            <a:solidFill>
              <a:srgbClr val="7CAFF4"/>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399066</xdr:colOff>
      <xdr:row>0</xdr:row>
      <xdr:rowOff>47626</xdr:rowOff>
    </xdr:from>
    <xdr:to>
      <xdr:col>4</xdr:col>
      <xdr:colOff>323851</xdr:colOff>
      <xdr:row>3</xdr:row>
      <xdr:rowOff>189098</xdr:rowOff>
    </xdr:to>
    <xdr:pic>
      <xdr:nvPicPr>
        <xdr:cNvPr id="8" name="Εικόνα 7">
          <a:extLst>
            <a:ext uri="{FF2B5EF4-FFF2-40B4-BE49-F238E27FC236}">
              <a16:creationId xmlns:a16="http://schemas.microsoft.com/office/drawing/2014/main" id="{A5213712-8A4F-4F3D-9DFA-7B39E010F86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80191" y="47626"/>
          <a:ext cx="3877660" cy="712972"/>
        </a:xfrm>
        <a:prstGeom prst="rect">
          <a:avLst/>
        </a:prstGeom>
      </xdr:spPr>
    </xdr:pic>
    <xdr:clientData/>
  </xdr:twoCellAnchor>
  <xdr:twoCellAnchor editAs="oneCell">
    <xdr:from>
      <xdr:col>0</xdr:col>
      <xdr:colOff>65689</xdr:colOff>
      <xdr:row>6</xdr:row>
      <xdr:rowOff>39414</xdr:rowOff>
    </xdr:from>
    <xdr:to>
      <xdr:col>0</xdr:col>
      <xdr:colOff>699978</xdr:colOff>
      <xdr:row>7</xdr:row>
      <xdr:rowOff>278058</xdr:rowOff>
    </xdr:to>
    <xdr:pic>
      <xdr:nvPicPr>
        <xdr:cNvPr id="9" name="Εικόνα 8">
          <a:extLst>
            <a:ext uri="{FF2B5EF4-FFF2-40B4-BE49-F238E27FC236}">
              <a16:creationId xmlns:a16="http://schemas.microsoft.com/office/drawing/2014/main" id="{088C827B-3741-4FB9-9208-354AE8334C0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5689" y="1773621"/>
          <a:ext cx="634289" cy="593368"/>
        </a:xfrm>
        <a:prstGeom prst="rect">
          <a:avLst/>
        </a:prstGeom>
        <a:effectLst>
          <a:outerShdw blurRad="50800" dist="38100" dir="5400000" algn="t" rotWithShape="0">
            <a:prstClr val="black">
              <a:alpha val="40000"/>
            </a:prstClr>
          </a:outerShdw>
        </a:effectLst>
      </xdr:spPr>
    </xdr:pic>
    <xdr:clientData/>
  </xdr:twoCellAnchor>
</xdr:wsDr>
</file>

<file path=xl/theme/theme1.xml><?xml version="1.0" encoding="utf-8"?>
<a:theme xmlns:a="http://schemas.openxmlformats.org/drawingml/2006/main" name="Θέμα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5:M80"/>
  <sheetViews>
    <sheetView tabSelected="1" zoomScaleNormal="100" workbookViewId="0"/>
  </sheetViews>
  <sheetFormatPr defaultColWidth="9.140625" defaultRowHeight="15" x14ac:dyDescent="0.25"/>
  <cols>
    <col min="1" max="1" width="3" style="11" customWidth="1"/>
    <col min="2" max="2" width="10.7109375" style="11" customWidth="1"/>
    <col min="3" max="3" width="52.85546875" style="11" customWidth="1"/>
    <col min="4" max="4" width="10.7109375" style="54" customWidth="1"/>
    <col min="5" max="5" width="10.7109375" style="27" customWidth="1"/>
    <col min="6" max="6" width="10.7109375" style="238" customWidth="1"/>
    <col min="7" max="7" width="10.7109375" style="21" customWidth="1"/>
    <col min="8" max="9" width="10.7109375" style="11" customWidth="1"/>
    <col min="10" max="10" width="16" style="11" bestFit="1" customWidth="1"/>
    <col min="11" max="11" width="16" style="11" customWidth="1"/>
    <col min="12" max="12" width="42" style="11" customWidth="1"/>
    <col min="13" max="17" width="9.140625" style="11"/>
    <col min="18" max="18" width="11.42578125" style="11" bestFit="1" customWidth="1"/>
    <col min="19" max="21" width="9.140625" style="11"/>
    <col min="22" max="22" width="16.7109375" style="11" customWidth="1"/>
    <col min="23" max="16384" width="9.140625" style="11"/>
  </cols>
  <sheetData>
    <row r="5" spans="2:12" s="15" customFormat="1" ht="26.25" customHeight="1" x14ac:dyDescent="0.25">
      <c r="B5" s="287" t="s">
        <v>95</v>
      </c>
      <c r="C5" s="287"/>
      <c r="D5" s="287"/>
      <c r="E5" s="287"/>
      <c r="F5" s="287"/>
      <c r="G5" s="287"/>
      <c r="H5" s="287"/>
      <c r="I5" s="287"/>
      <c r="J5" s="287"/>
      <c r="K5" s="287"/>
    </row>
    <row r="6" spans="2:12" s="15" customFormat="1" ht="50.25" customHeight="1" thickBot="1" x14ac:dyDescent="0.3">
      <c r="B6" s="286" t="s">
        <v>96</v>
      </c>
      <c r="C6" s="286"/>
      <c r="D6" s="286"/>
      <c r="E6" s="286"/>
      <c r="F6" s="286"/>
      <c r="G6" s="286"/>
      <c r="H6" s="286"/>
      <c r="I6" s="286"/>
      <c r="J6" s="286"/>
      <c r="K6" s="286"/>
    </row>
    <row r="7" spans="2:12" s="15" customFormat="1" ht="27.75" customHeight="1" x14ac:dyDescent="0.25">
      <c r="B7" s="294" t="s">
        <v>173</v>
      </c>
      <c r="C7" s="295"/>
      <c r="D7" s="295"/>
      <c r="E7" s="295"/>
      <c r="F7" s="295"/>
      <c r="G7" s="295"/>
      <c r="H7" s="295"/>
      <c r="I7" s="295"/>
      <c r="J7" s="295"/>
      <c r="K7" s="296"/>
      <c r="L7" s="49"/>
    </row>
    <row r="8" spans="2:12" s="15" customFormat="1" ht="27" customHeight="1" thickBot="1" x14ac:dyDescent="0.3">
      <c r="B8" s="297" t="s">
        <v>172</v>
      </c>
      <c r="C8" s="298"/>
      <c r="D8" s="298"/>
      <c r="E8" s="298"/>
      <c r="F8" s="298"/>
      <c r="G8" s="298"/>
      <c r="H8" s="298"/>
      <c r="I8" s="298"/>
      <c r="J8" s="298"/>
      <c r="K8" s="299"/>
      <c r="L8" s="49"/>
    </row>
    <row r="9" spans="2:12" s="16" customFormat="1" ht="13.5" thickBot="1" x14ac:dyDescent="0.3">
      <c r="B9" s="307"/>
      <c r="C9" s="307"/>
      <c r="D9" s="307"/>
      <c r="E9" s="307"/>
      <c r="F9" s="307"/>
      <c r="G9" s="307"/>
      <c r="H9" s="307"/>
      <c r="I9" s="307"/>
      <c r="J9" s="307"/>
      <c r="K9" s="50"/>
    </row>
    <row r="10" spans="2:12" s="16" customFormat="1" ht="18" customHeight="1" x14ac:dyDescent="0.25">
      <c r="B10" s="308" t="s">
        <v>97</v>
      </c>
      <c r="C10" s="309"/>
      <c r="D10" s="288" t="s">
        <v>246</v>
      </c>
      <c r="E10" s="289"/>
      <c r="F10" s="289"/>
      <c r="G10" s="289"/>
      <c r="H10" s="289"/>
      <c r="I10" s="289"/>
      <c r="J10" s="289"/>
      <c r="K10" s="290"/>
    </row>
    <row r="11" spans="2:12" s="16" customFormat="1" ht="18" customHeight="1" x14ac:dyDescent="0.25">
      <c r="B11" s="300" t="s">
        <v>98</v>
      </c>
      <c r="C11" s="301"/>
      <c r="D11" s="291" t="s">
        <v>246</v>
      </c>
      <c r="E11" s="292"/>
      <c r="F11" s="292"/>
      <c r="G11" s="292"/>
      <c r="H11" s="292"/>
      <c r="I11" s="292"/>
      <c r="J11" s="292"/>
      <c r="K11" s="293"/>
    </row>
    <row r="12" spans="2:12" s="16" customFormat="1" ht="18" customHeight="1" x14ac:dyDescent="0.25">
      <c r="B12" s="300" t="s">
        <v>92</v>
      </c>
      <c r="C12" s="301"/>
      <c r="D12" s="291" t="s">
        <v>246</v>
      </c>
      <c r="E12" s="292"/>
      <c r="F12" s="292"/>
      <c r="G12" s="292"/>
      <c r="H12" s="292"/>
      <c r="I12" s="292"/>
      <c r="J12" s="292"/>
      <c r="K12" s="293"/>
    </row>
    <row r="13" spans="2:12" s="16" customFormat="1" ht="18" customHeight="1" x14ac:dyDescent="0.25">
      <c r="B13" s="300" t="s">
        <v>93</v>
      </c>
      <c r="C13" s="301"/>
      <c r="D13" s="291" t="s">
        <v>246</v>
      </c>
      <c r="E13" s="292"/>
      <c r="F13" s="292"/>
      <c r="G13" s="292"/>
      <c r="H13" s="292"/>
      <c r="I13" s="292"/>
      <c r="J13" s="292"/>
      <c r="K13" s="293"/>
    </row>
    <row r="14" spans="2:12" s="16" customFormat="1" ht="18" customHeight="1" thickBot="1" x14ac:dyDescent="0.3">
      <c r="B14" s="305" t="s">
        <v>94</v>
      </c>
      <c r="C14" s="306"/>
      <c r="D14" s="302" t="s">
        <v>246</v>
      </c>
      <c r="E14" s="303"/>
      <c r="F14" s="303"/>
      <c r="G14" s="303"/>
      <c r="H14" s="303"/>
      <c r="I14" s="303"/>
      <c r="J14" s="303"/>
      <c r="K14" s="304"/>
    </row>
    <row r="15" spans="2:12" s="16" customFormat="1" ht="18" customHeight="1" thickBot="1" x14ac:dyDescent="0.3">
      <c r="B15" s="18"/>
      <c r="C15" s="18"/>
      <c r="D15" s="18"/>
      <c r="E15" s="18"/>
      <c r="F15" s="221"/>
      <c r="G15" s="18"/>
      <c r="H15" s="18"/>
      <c r="I15" s="18"/>
      <c r="J15" s="18"/>
      <c r="K15" s="18"/>
    </row>
    <row r="16" spans="2:12" s="16" customFormat="1" ht="18" customHeight="1" thickTop="1" x14ac:dyDescent="0.25">
      <c r="B16" s="269" t="s">
        <v>219</v>
      </c>
      <c r="C16" s="270"/>
      <c r="D16" s="270"/>
      <c r="E16" s="270"/>
      <c r="F16" s="270"/>
      <c r="G16" s="270"/>
      <c r="H16" s="270"/>
      <c r="I16" s="270"/>
      <c r="J16" s="270"/>
      <c r="K16" s="271"/>
    </row>
    <row r="17" spans="2:12" s="16" customFormat="1" ht="41.25" customHeight="1" x14ac:dyDescent="0.25">
      <c r="B17" s="280" t="s">
        <v>249</v>
      </c>
      <c r="C17" s="281"/>
      <c r="D17" s="281"/>
      <c r="E17" s="281"/>
      <c r="F17" s="281"/>
      <c r="G17" s="281"/>
      <c r="H17" s="281"/>
      <c r="I17" s="281"/>
      <c r="J17" s="281"/>
      <c r="K17" s="282"/>
    </row>
    <row r="18" spans="2:12" s="16" customFormat="1" ht="44.25" customHeight="1" x14ac:dyDescent="0.25">
      <c r="B18" s="192" t="s">
        <v>242</v>
      </c>
      <c r="C18" s="188" t="s">
        <v>231</v>
      </c>
      <c r="D18" s="272" t="s">
        <v>232</v>
      </c>
      <c r="E18" s="272"/>
      <c r="F18" s="272" t="s">
        <v>233</v>
      </c>
      <c r="G18" s="272"/>
      <c r="H18" s="274" t="s">
        <v>220</v>
      </c>
      <c r="I18" s="275"/>
      <c r="J18" s="274" t="s">
        <v>223</v>
      </c>
      <c r="K18" s="278"/>
    </row>
    <row r="19" spans="2:12" s="16" customFormat="1" ht="54" customHeight="1" thickBot="1" x14ac:dyDescent="0.3">
      <c r="B19" s="193" t="s">
        <v>243</v>
      </c>
      <c r="C19" s="194" t="s">
        <v>250</v>
      </c>
      <c r="D19" s="273" t="s">
        <v>82</v>
      </c>
      <c r="E19" s="273"/>
      <c r="F19" s="273" t="s">
        <v>216</v>
      </c>
      <c r="G19" s="273"/>
      <c r="H19" s="276" t="s">
        <v>221</v>
      </c>
      <c r="I19" s="277"/>
      <c r="J19" s="276" t="s">
        <v>224</v>
      </c>
      <c r="K19" s="279"/>
    </row>
    <row r="20" spans="2:12" s="16" customFormat="1" ht="18" customHeight="1" thickTop="1" x14ac:dyDescent="0.25">
      <c r="F20" s="222"/>
      <c r="I20" s="285" t="s">
        <v>83</v>
      </c>
      <c r="J20" s="285"/>
      <c r="K20" s="190" cm="1">
        <f t="array" ref="K20">INDEX('ΥΠΟΛΟΓΙΣΜΟΣ ΤΙΜΗΣ ΒΑΣΗΣ'!L6:V8,'ΥΠΟΛΟΓΙΣΜΟΣ ΤΙΜΗΣ ΒΑΣΗΣ'!P18,'ΥΠΟΛΟΓΙΣΜΟΣ ΤΙΜΗΣ ΒΑΣΗΣ'!P19)</f>
        <v>1672.96</v>
      </c>
      <c r="L20" s="16" t="s">
        <v>230</v>
      </c>
    </row>
    <row r="21" spans="2:12" s="16" customFormat="1" ht="18" customHeight="1" x14ac:dyDescent="0.25">
      <c r="F21" s="222"/>
      <c r="I21" s="284" t="s">
        <v>84</v>
      </c>
      <c r="J21" s="284"/>
      <c r="K21" s="191" cm="1">
        <f t="array" ref="K21">INDEX('ΥΠΟΛΟΓΙΣΜΟΣ ΤΙΜΗΣ ΒΑΣΗΣ'!L10:V12,'ΥΠΟΛΟΓΙΣΜΟΣ ΤΙΜΗΣ ΒΑΣΗΣ'!P18,'ΥΠΟΛΟΓΙΣΜΟΣ ΤΙΜΗΣ ΒΑΣΗΣ'!P19)</f>
        <v>836.49</v>
      </c>
      <c r="L21" s="16" t="s">
        <v>230</v>
      </c>
    </row>
    <row r="22" spans="2:12" s="16" customFormat="1" ht="20.25" customHeight="1" x14ac:dyDescent="0.25">
      <c r="B22" s="18"/>
      <c r="D22" s="19"/>
      <c r="E22" s="19"/>
      <c r="F22" s="221"/>
      <c r="G22" s="20"/>
      <c r="H22" s="18"/>
      <c r="I22" s="283" t="s">
        <v>85</v>
      </c>
      <c r="J22" s="283"/>
      <c r="K22" s="191" cm="1">
        <f t="array" ref="K22">INDEX('ΥΠΟΛΟΓΙΣΜΟΣ ΤΙΜΗΣ ΒΑΣΗΣ'!L14:V16,'ΥΠΟΛΟΓΙΣΜΟΣ ΤΙΜΗΣ ΒΑΣΗΣ'!P18,'ΥΠΟΛΟΓΙΣΜΟΣ ΤΙΜΗΣ ΒΑΣΗΣ'!P19)</f>
        <v>501.89</v>
      </c>
      <c r="L22" s="16" t="s">
        <v>230</v>
      </c>
    </row>
    <row r="23" spans="2:12" s="16" customFormat="1" ht="20.25" customHeight="1" thickBot="1" x14ac:dyDescent="0.3">
      <c r="B23" s="18"/>
      <c r="D23" s="19"/>
      <c r="E23" s="19"/>
      <c r="F23" s="221"/>
      <c r="G23" s="20"/>
      <c r="H23" s="18"/>
      <c r="I23" s="18"/>
      <c r="J23" s="19"/>
      <c r="K23" s="19"/>
    </row>
    <row r="24" spans="2:12" ht="30" customHeight="1" thickBot="1" x14ac:dyDescent="0.3">
      <c r="B24" s="255" t="s">
        <v>163</v>
      </c>
      <c r="C24" s="256"/>
      <c r="D24" s="256"/>
      <c r="E24" s="256"/>
      <c r="F24" s="256"/>
      <c r="G24" s="256"/>
      <c r="H24" s="256"/>
      <c r="I24" s="256"/>
      <c r="J24" s="256"/>
      <c r="K24" s="257"/>
      <c r="L24" s="55"/>
    </row>
    <row r="25" spans="2:12" ht="45.75" customHeight="1" thickBot="1" x14ac:dyDescent="0.3">
      <c r="B25" s="125" t="s">
        <v>77</v>
      </c>
      <c r="C25" s="126" t="s">
        <v>166</v>
      </c>
      <c r="D25" s="127" t="s">
        <v>99</v>
      </c>
      <c r="E25" s="126" t="s">
        <v>123</v>
      </c>
      <c r="F25" s="223" t="s">
        <v>187</v>
      </c>
      <c r="G25" s="128" t="s">
        <v>184</v>
      </c>
      <c r="H25" s="126" t="s">
        <v>185</v>
      </c>
      <c r="I25" s="126" t="s">
        <v>186</v>
      </c>
      <c r="J25" s="126" t="s">
        <v>188</v>
      </c>
      <c r="K25" s="129" t="s">
        <v>168</v>
      </c>
      <c r="L25" s="112" t="s">
        <v>133</v>
      </c>
    </row>
    <row r="26" spans="2:12" ht="27.6" customHeight="1" thickBot="1" x14ac:dyDescent="0.3">
      <c r="B26" s="102" t="s">
        <v>23</v>
      </c>
      <c r="C26" s="103" t="s">
        <v>102</v>
      </c>
      <c r="D26" s="134"/>
      <c r="E26" s="135"/>
      <c r="F26" s="224"/>
      <c r="G26" s="104">
        <f>SUM(G27:G35)</f>
        <v>0</v>
      </c>
      <c r="H26" s="104">
        <f>SUM(H27:H35)</f>
        <v>0</v>
      </c>
      <c r="I26" s="104">
        <f>SUM(I27:I35)</f>
        <v>0</v>
      </c>
      <c r="J26" s="104">
        <f>SUM(J27:J35)</f>
        <v>0</v>
      </c>
      <c r="K26" s="105"/>
      <c r="L26" s="113"/>
    </row>
    <row r="27" spans="2:12" ht="27" customHeight="1" x14ac:dyDescent="0.25">
      <c r="B27" s="130">
        <v>1</v>
      </c>
      <c r="C27" s="99" t="s">
        <v>160</v>
      </c>
      <c r="D27" s="131" t="s">
        <v>125</v>
      </c>
      <c r="E27" s="240"/>
      <c r="F27" s="225">
        <f>IF(AND(B19='ΥΠΟΛΟΓΙΣΜΟΣ ΤΙΜΗΣ ΒΑΣΗΣ'!B1,D19='ΥΠΟΛΟΓΙΣΜΟΣ ΤΙΜΗΣ ΒΑΣΗΣ'!K10),K20,0)</f>
        <v>1672.96</v>
      </c>
      <c r="G27" s="10">
        <f>ROUND(E27*F27,2)</f>
        <v>0</v>
      </c>
      <c r="H27" s="100">
        <f>ROUND(G27*0.24,2)</f>
        <v>0</v>
      </c>
      <c r="I27" s="132">
        <f>G27+H27</f>
        <v>0</v>
      </c>
      <c r="J27" s="133"/>
      <c r="K27" s="251"/>
      <c r="L27" s="265" t="s">
        <v>253</v>
      </c>
    </row>
    <row r="28" spans="2:12" ht="27" customHeight="1" x14ac:dyDescent="0.25">
      <c r="B28" s="78">
        <v>2</v>
      </c>
      <c r="C28" s="9" t="s">
        <v>161</v>
      </c>
      <c r="D28" s="51" t="s">
        <v>125</v>
      </c>
      <c r="E28" s="10"/>
      <c r="F28" s="225">
        <f>IF(AND(B19='ΥΠΟΛΟΓΙΣΜΟΣ ΤΙΜΗΣ ΒΑΣΗΣ'!B1,D19='ΥΠΟΛΟΓΙΣΜΟΣ ΤΙΜΗΣ ΒΑΣΗΣ'!K10),K21,0)</f>
        <v>836.49</v>
      </c>
      <c r="G28" s="10">
        <f t="shared" ref="G28:G35" si="0">ROUND(E28*F28,2)</f>
        <v>0</v>
      </c>
      <c r="H28" s="100">
        <f t="shared" ref="H28:H35" si="1">ROUND(G28*0.24,2)</f>
        <v>0</v>
      </c>
      <c r="I28" s="29">
        <f t="shared" ref="I28:I50" si="2">G28+H28</f>
        <v>0</v>
      </c>
      <c r="J28" s="26"/>
      <c r="K28" s="252"/>
      <c r="L28" s="265"/>
    </row>
    <row r="29" spans="2:12" ht="27" customHeight="1" x14ac:dyDescent="0.25">
      <c r="B29" s="78">
        <v>3</v>
      </c>
      <c r="C29" s="9" t="s">
        <v>162</v>
      </c>
      <c r="D29" s="51" t="s">
        <v>125</v>
      </c>
      <c r="E29" s="10"/>
      <c r="F29" s="225">
        <f>IF(AND(B19='ΥΠΟΛΟΓΙΣΜΟΣ ΤΙΜΗΣ ΒΑΣΗΣ'!B1,D19='ΥΠΟΛΟΓΙΣΜΟΣ ΤΙΜΗΣ ΒΑΣΗΣ'!K10),K22,0)</f>
        <v>501.89</v>
      </c>
      <c r="G29" s="10">
        <f t="shared" si="0"/>
        <v>0</v>
      </c>
      <c r="H29" s="100">
        <f t="shared" si="1"/>
        <v>0</v>
      </c>
      <c r="I29" s="29">
        <f t="shared" si="2"/>
        <v>0</v>
      </c>
      <c r="J29" s="26"/>
      <c r="K29" s="252"/>
      <c r="L29" s="265"/>
    </row>
    <row r="30" spans="2:12" ht="27" customHeight="1" x14ac:dyDescent="0.25">
      <c r="B30" s="82">
        <v>4</v>
      </c>
      <c r="C30" s="9" t="s">
        <v>201</v>
      </c>
      <c r="D30" s="51" t="s">
        <v>125</v>
      </c>
      <c r="E30" s="10"/>
      <c r="F30" s="226">
        <f>IF(B19='ΥΠΟΛΟΓΙΣΜΟΣ ΤΙΜΗΣ ΒΑΣΗΣ'!B2,K20*'Π2.ΚΤΙΡΙΑΚΑ ΕΚΣΥΓΧΡ.'!F38,0)</f>
        <v>0</v>
      </c>
      <c r="G30" s="10">
        <f t="shared" si="0"/>
        <v>0</v>
      </c>
      <c r="H30" s="100">
        <f t="shared" si="1"/>
        <v>0</v>
      </c>
      <c r="I30" s="29">
        <f t="shared" ref="I30:I35" si="3">G30+H30</f>
        <v>0</v>
      </c>
      <c r="J30" s="26"/>
      <c r="K30" s="79"/>
      <c r="L30" s="266" t="s">
        <v>247</v>
      </c>
    </row>
    <row r="31" spans="2:12" ht="27" customHeight="1" x14ac:dyDescent="0.25">
      <c r="B31" s="78">
        <v>5</v>
      </c>
      <c r="C31" s="9" t="s">
        <v>202</v>
      </c>
      <c r="D31" s="51" t="s">
        <v>125</v>
      </c>
      <c r="E31" s="10"/>
      <c r="F31" s="226">
        <f>IF(B19='ΥΠΟΛΟΓΙΣΜΟΣ ΤΙΜΗΣ ΒΑΣΗΣ'!B2,K21*'Π2.ΚΤΙΡΙΑΚΑ ΕΚΣΥΓΧΡ.'!F38,0)</f>
        <v>0</v>
      </c>
      <c r="G31" s="10">
        <f t="shared" si="0"/>
        <v>0</v>
      </c>
      <c r="H31" s="100">
        <f t="shared" si="1"/>
        <v>0</v>
      </c>
      <c r="I31" s="29">
        <f t="shared" si="3"/>
        <v>0</v>
      </c>
      <c r="J31" s="26"/>
      <c r="K31" s="79"/>
      <c r="L31" s="266"/>
    </row>
    <row r="32" spans="2:12" ht="27" customHeight="1" x14ac:dyDescent="0.25">
      <c r="B32" s="78">
        <v>6</v>
      </c>
      <c r="C32" s="9" t="s">
        <v>239</v>
      </c>
      <c r="D32" s="51" t="s">
        <v>125</v>
      </c>
      <c r="E32" s="10"/>
      <c r="F32" s="226">
        <f>IF(B19='ΥΠΟΛΟΓΙΣΜΟΣ ΤΙΜΗΣ ΒΑΣΗΣ'!B2,K22*'Π2.ΚΤΙΡΙΑΚΑ ΕΚΣΥΓΧΡ.'!F38,0)</f>
        <v>0</v>
      </c>
      <c r="G32" s="10">
        <f t="shared" si="0"/>
        <v>0</v>
      </c>
      <c r="H32" s="100">
        <f t="shared" si="1"/>
        <v>0</v>
      </c>
      <c r="I32" s="29">
        <f t="shared" ref="I32" si="4">G32+H32</f>
        <v>0</v>
      </c>
      <c r="J32" s="26"/>
      <c r="K32" s="79"/>
      <c r="L32" s="267"/>
    </row>
    <row r="33" spans="2:12" ht="27" customHeight="1" x14ac:dyDescent="0.25">
      <c r="B33" s="82">
        <v>7</v>
      </c>
      <c r="C33" s="9" t="s">
        <v>203</v>
      </c>
      <c r="D33" s="51"/>
      <c r="E33" s="10"/>
      <c r="F33" s="10">
        <v>0</v>
      </c>
      <c r="G33" s="10">
        <f t="shared" si="0"/>
        <v>0</v>
      </c>
      <c r="H33" s="100">
        <f t="shared" si="1"/>
        <v>0</v>
      </c>
      <c r="I33" s="29">
        <f t="shared" si="3"/>
        <v>0</v>
      </c>
      <c r="J33" s="26"/>
      <c r="K33" s="79"/>
      <c r="L33" s="114" t="s">
        <v>240</v>
      </c>
    </row>
    <row r="34" spans="2:12" ht="27" customHeight="1" x14ac:dyDescent="0.25">
      <c r="B34" s="78">
        <v>8</v>
      </c>
      <c r="C34" s="9" t="s">
        <v>126</v>
      </c>
      <c r="D34" s="52" t="s">
        <v>128</v>
      </c>
      <c r="E34" s="10"/>
      <c r="F34" s="10">
        <v>0</v>
      </c>
      <c r="G34" s="10">
        <f t="shared" si="0"/>
        <v>0</v>
      </c>
      <c r="H34" s="100">
        <f t="shared" si="1"/>
        <v>0</v>
      </c>
      <c r="I34" s="29">
        <f t="shared" si="3"/>
        <v>0</v>
      </c>
      <c r="J34" s="26"/>
      <c r="K34" s="79"/>
      <c r="L34" s="115" t="s">
        <v>150</v>
      </c>
    </row>
    <row r="35" spans="2:12" ht="75.75" thickBot="1" x14ac:dyDescent="0.3">
      <c r="B35" s="117">
        <v>9</v>
      </c>
      <c r="C35" s="118" t="s">
        <v>127</v>
      </c>
      <c r="D35" s="119" t="s">
        <v>125</v>
      </c>
      <c r="E35" s="241">
        <f>'Π.3 ΠΕΡΙΒ.ΧΩΡ.ΧΔΣ'!C30</f>
        <v>0</v>
      </c>
      <c r="F35" s="225">
        <f>'Π.3 ΠΕΡΙΒ.ΧΩΡ.ΧΔΣ'!C31</f>
        <v>0</v>
      </c>
      <c r="G35" s="10">
        <f t="shared" si="0"/>
        <v>0</v>
      </c>
      <c r="H35" s="100">
        <f t="shared" si="1"/>
        <v>0</v>
      </c>
      <c r="I35" s="121">
        <f t="shared" si="3"/>
        <v>0</v>
      </c>
      <c r="J35" s="122"/>
      <c r="K35" s="123"/>
      <c r="L35" s="116" t="s">
        <v>234</v>
      </c>
    </row>
    <row r="36" spans="2:12" ht="27" customHeight="1" thickBot="1" x14ac:dyDescent="0.3">
      <c r="B36" s="102" t="s">
        <v>24</v>
      </c>
      <c r="C36" s="103" t="s">
        <v>10</v>
      </c>
      <c r="D36" s="134"/>
      <c r="E36" s="135"/>
      <c r="F36" s="224"/>
      <c r="G36" s="104">
        <f t="shared" ref="G36:I36" si="5">SUM(G37:G42)</f>
        <v>0</v>
      </c>
      <c r="H36" s="104">
        <f t="shared" si="5"/>
        <v>0</v>
      </c>
      <c r="I36" s="104">
        <f t="shared" si="5"/>
        <v>0</v>
      </c>
      <c r="J36" s="104">
        <f>SUM(J37:J42)</f>
        <v>0</v>
      </c>
      <c r="K36" s="105"/>
      <c r="L36" s="113"/>
    </row>
    <row r="37" spans="2:12" ht="41.25" customHeight="1" x14ac:dyDescent="0.25">
      <c r="B37" s="136">
        <v>1</v>
      </c>
      <c r="C37" s="99" t="s">
        <v>110</v>
      </c>
      <c r="D37" s="137" t="s">
        <v>130</v>
      </c>
      <c r="E37" s="240"/>
      <c r="F37" s="242">
        <v>90</v>
      </c>
      <c r="G37" s="10">
        <f>ROUND(E37*F37,2)</f>
        <v>0</v>
      </c>
      <c r="H37" s="100">
        <f>ROUND(G37*0.24,2)</f>
        <v>0</v>
      </c>
      <c r="I37" s="132">
        <f t="shared" si="2"/>
        <v>0</v>
      </c>
      <c r="J37" s="100"/>
      <c r="K37" s="139"/>
      <c r="L37" s="116" t="s">
        <v>235</v>
      </c>
    </row>
    <row r="38" spans="2:12" ht="41.25" customHeight="1" x14ac:dyDescent="0.25">
      <c r="B38" s="78">
        <v>2</v>
      </c>
      <c r="C38" s="9" t="s">
        <v>111</v>
      </c>
      <c r="D38" s="51" t="s">
        <v>125</v>
      </c>
      <c r="E38" s="240"/>
      <c r="F38" s="243">
        <f>70</f>
        <v>70</v>
      </c>
      <c r="G38" s="10">
        <f t="shared" ref="G38:G42" si="6">ROUND(E38*F38,2)</f>
        <v>0</v>
      </c>
      <c r="H38" s="100">
        <f t="shared" ref="H38:H42" si="7">ROUND(G38*0.24,2)</f>
        <v>0</v>
      </c>
      <c r="I38" s="29">
        <f t="shared" si="2"/>
        <v>0</v>
      </c>
      <c r="J38" s="10"/>
      <c r="K38" s="124"/>
      <c r="L38" s="116" t="s">
        <v>236</v>
      </c>
    </row>
    <row r="39" spans="2:12" ht="41.25" customHeight="1" x14ac:dyDescent="0.25">
      <c r="B39" s="78">
        <v>3</v>
      </c>
      <c r="C39" s="9" t="s">
        <v>109</v>
      </c>
      <c r="D39" s="51" t="s">
        <v>125</v>
      </c>
      <c r="E39" s="240"/>
      <c r="F39" s="243">
        <v>40</v>
      </c>
      <c r="G39" s="10">
        <f t="shared" si="6"/>
        <v>0</v>
      </c>
      <c r="H39" s="100">
        <f t="shared" si="7"/>
        <v>0</v>
      </c>
      <c r="I39" s="29">
        <f t="shared" si="2"/>
        <v>0</v>
      </c>
      <c r="J39" s="10"/>
      <c r="K39" s="124"/>
      <c r="L39" s="116" t="s">
        <v>237</v>
      </c>
    </row>
    <row r="40" spans="2:12" ht="42.75" customHeight="1" x14ac:dyDescent="0.25">
      <c r="B40" s="78">
        <v>4</v>
      </c>
      <c r="C40" s="9" t="s">
        <v>132</v>
      </c>
      <c r="D40" s="53" t="s">
        <v>131</v>
      </c>
      <c r="E40" s="240"/>
      <c r="F40" s="226">
        <v>20000</v>
      </c>
      <c r="G40" s="10">
        <f t="shared" si="6"/>
        <v>0</v>
      </c>
      <c r="H40" s="100">
        <f t="shared" si="7"/>
        <v>0</v>
      </c>
      <c r="I40" s="29">
        <f t="shared" si="2"/>
        <v>0</v>
      </c>
      <c r="J40" s="10"/>
      <c r="K40" s="124"/>
      <c r="L40" s="116" t="s">
        <v>238</v>
      </c>
    </row>
    <row r="41" spans="2:12" ht="27" customHeight="1" x14ac:dyDescent="0.25">
      <c r="B41" s="78">
        <v>5</v>
      </c>
      <c r="C41" s="9" t="s">
        <v>112</v>
      </c>
      <c r="D41" s="53"/>
      <c r="E41" s="240"/>
      <c r="F41" s="228"/>
      <c r="G41" s="10">
        <f t="shared" si="6"/>
        <v>0</v>
      </c>
      <c r="H41" s="100">
        <f t="shared" si="7"/>
        <v>0</v>
      </c>
      <c r="I41" s="29">
        <f t="shared" ref="I41" si="8">G41+H41</f>
        <v>0</v>
      </c>
      <c r="J41" s="10"/>
      <c r="K41" s="124"/>
      <c r="L41" s="113" t="s">
        <v>134</v>
      </c>
    </row>
    <row r="42" spans="2:12" ht="27" customHeight="1" thickBot="1" x14ac:dyDescent="0.3">
      <c r="B42" s="78">
        <v>6</v>
      </c>
      <c r="C42" s="9" t="s">
        <v>112</v>
      </c>
      <c r="D42" s="53"/>
      <c r="E42" s="240"/>
      <c r="F42" s="228"/>
      <c r="G42" s="10">
        <f t="shared" si="6"/>
        <v>0</v>
      </c>
      <c r="H42" s="100">
        <f t="shared" si="7"/>
        <v>0</v>
      </c>
      <c r="I42" s="29">
        <f t="shared" ref="I42" si="9">G42+H42</f>
        <v>0</v>
      </c>
      <c r="J42" s="10"/>
      <c r="K42" s="124"/>
      <c r="L42" s="113"/>
    </row>
    <row r="43" spans="2:12" ht="26.25" customHeight="1" thickBot="1" x14ac:dyDescent="0.3">
      <c r="B43" s="102" t="s">
        <v>25</v>
      </c>
      <c r="C43" s="103" t="s">
        <v>11</v>
      </c>
      <c r="D43" s="134"/>
      <c r="E43" s="135"/>
      <c r="F43" s="224"/>
      <c r="G43" s="104">
        <f t="shared" ref="G43:I43" si="10">SUM(G44:G47)</f>
        <v>0</v>
      </c>
      <c r="H43" s="104">
        <f t="shared" si="10"/>
        <v>0</v>
      </c>
      <c r="I43" s="104">
        <f t="shared" si="10"/>
        <v>0</v>
      </c>
      <c r="J43" s="104">
        <f>SUM(J44:J47)</f>
        <v>0</v>
      </c>
      <c r="K43" s="105"/>
      <c r="L43" s="113"/>
    </row>
    <row r="44" spans="2:12" ht="27" customHeight="1" x14ac:dyDescent="0.25">
      <c r="B44" s="154">
        <v>1</v>
      </c>
      <c r="C44" s="98" t="s">
        <v>113</v>
      </c>
      <c r="D44" s="140" t="s">
        <v>128</v>
      </c>
      <c r="E44" s="138"/>
      <c r="F44" s="229"/>
      <c r="G44" s="10">
        <f>ROUND(E44*F44,2)</f>
        <v>0</v>
      </c>
      <c r="H44" s="100">
        <f>ROUND(G44*0.24,2)</f>
        <v>0</v>
      </c>
      <c r="I44" s="132">
        <f t="shared" si="2"/>
        <v>0</v>
      </c>
      <c r="J44" s="100"/>
      <c r="K44" s="139"/>
      <c r="L44" s="253" t="s">
        <v>134</v>
      </c>
    </row>
    <row r="45" spans="2:12" ht="27" customHeight="1" x14ac:dyDescent="0.25">
      <c r="B45" s="61">
        <v>2</v>
      </c>
      <c r="C45" s="4" t="s">
        <v>114</v>
      </c>
      <c r="D45" s="52" t="s">
        <v>128</v>
      </c>
      <c r="E45" s="8"/>
      <c r="F45" s="227"/>
      <c r="G45" s="10">
        <f t="shared" ref="G45:G47" si="11">ROUND(E45*F45,2)</f>
        <v>0</v>
      </c>
      <c r="H45" s="100">
        <f t="shared" ref="H45:H47" si="12">ROUND(G45*0.24,2)</f>
        <v>0</v>
      </c>
      <c r="I45" s="29">
        <f t="shared" si="2"/>
        <v>0</v>
      </c>
      <c r="J45" s="10"/>
      <c r="K45" s="124"/>
      <c r="L45" s="254"/>
    </row>
    <row r="46" spans="2:12" ht="27" customHeight="1" x14ac:dyDescent="0.25">
      <c r="B46" s="61">
        <v>3</v>
      </c>
      <c r="C46" s="9" t="s">
        <v>112</v>
      </c>
      <c r="D46" s="52" t="s">
        <v>128</v>
      </c>
      <c r="E46" s="8"/>
      <c r="F46" s="227"/>
      <c r="G46" s="10">
        <f t="shared" si="11"/>
        <v>0</v>
      </c>
      <c r="H46" s="100">
        <f t="shared" si="12"/>
        <v>0</v>
      </c>
      <c r="I46" s="29">
        <f t="shared" si="2"/>
        <v>0</v>
      </c>
      <c r="J46" s="10"/>
      <c r="K46" s="124"/>
      <c r="L46" s="254"/>
    </row>
    <row r="47" spans="2:12" ht="27" customHeight="1" thickBot="1" x14ac:dyDescent="0.3">
      <c r="B47" s="61">
        <v>4</v>
      </c>
      <c r="C47" s="9" t="s">
        <v>112</v>
      </c>
      <c r="D47" s="52" t="s">
        <v>128</v>
      </c>
      <c r="E47" s="8"/>
      <c r="F47" s="227"/>
      <c r="G47" s="10">
        <f t="shared" si="11"/>
        <v>0</v>
      </c>
      <c r="H47" s="100">
        <f t="shared" si="12"/>
        <v>0</v>
      </c>
      <c r="I47" s="29">
        <f t="shared" ref="I47" si="13">G47+H47</f>
        <v>0</v>
      </c>
      <c r="J47" s="218"/>
      <c r="K47" s="219"/>
      <c r="L47" s="180"/>
    </row>
    <row r="48" spans="2:12" ht="27" customHeight="1" thickBot="1" x14ac:dyDescent="0.3">
      <c r="B48" s="102" t="s">
        <v>26</v>
      </c>
      <c r="C48" s="103" t="s">
        <v>12</v>
      </c>
      <c r="D48" s="134"/>
      <c r="E48" s="135"/>
      <c r="F48" s="224"/>
      <c r="G48" s="104">
        <f>SUM(G49:G50)</f>
        <v>0</v>
      </c>
      <c r="H48" s="104">
        <f>SUM(H49:H50)</f>
        <v>0</v>
      </c>
      <c r="I48" s="104">
        <f>SUM(I49:I50)</f>
        <v>0</v>
      </c>
      <c r="J48" s="104">
        <f>SUM(J49:J50)</f>
        <v>0</v>
      </c>
      <c r="K48" s="105"/>
      <c r="L48" s="113"/>
    </row>
    <row r="49" spans="2:13" ht="27" customHeight="1" x14ac:dyDescent="0.25">
      <c r="B49" s="154">
        <v>1</v>
      </c>
      <c r="C49" s="4" t="s">
        <v>241</v>
      </c>
      <c r="D49" s="137"/>
      <c r="E49" s="138"/>
      <c r="F49" s="230"/>
      <c r="G49" s="10">
        <f>ROUND(E49*F49,2)</f>
        <v>0</v>
      </c>
      <c r="H49" s="100">
        <f>ROUND(G49*0.24,2)</f>
        <v>0</v>
      </c>
      <c r="I49" s="132">
        <f t="shared" si="2"/>
        <v>0</v>
      </c>
      <c r="J49" s="100"/>
      <c r="K49" s="139"/>
      <c r="L49" s="253" t="s">
        <v>134</v>
      </c>
    </row>
    <row r="50" spans="2:13" ht="27" customHeight="1" thickBot="1" x14ac:dyDescent="0.3">
      <c r="B50" s="61">
        <v>2</v>
      </c>
      <c r="C50" s="9" t="s">
        <v>112</v>
      </c>
      <c r="D50" s="53"/>
      <c r="E50" s="8"/>
      <c r="F50" s="231"/>
      <c r="G50" s="10">
        <f>ROUND(E50*F50,2)</f>
        <v>0</v>
      </c>
      <c r="H50" s="100">
        <f>ROUND(G50*0.24,2)</f>
        <v>0</v>
      </c>
      <c r="I50" s="29">
        <f t="shared" si="2"/>
        <v>0</v>
      </c>
      <c r="J50" s="10"/>
      <c r="K50" s="124"/>
      <c r="L50" s="254"/>
    </row>
    <row r="51" spans="2:13" ht="63" customHeight="1" thickBot="1" x14ac:dyDescent="0.3">
      <c r="B51" s="102" t="s">
        <v>27</v>
      </c>
      <c r="C51" s="103" t="s">
        <v>16</v>
      </c>
      <c r="D51" s="134"/>
      <c r="E51" s="135"/>
      <c r="F51" s="224"/>
      <c r="G51" s="104">
        <v>0</v>
      </c>
      <c r="H51" s="104">
        <f>G51*0.24</f>
        <v>0</v>
      </c>
      <c r="I51" s="104">
        <f>G51+H51</f>
        <v>0</v>
      </c>
      <c r="J51" s="104"/>
      <c r="K51" s="105"/>
      <c r="L51" s="116" t="s">
        <v>206</v>
      </c>
    </row>
    <row r="52" spans="2:13" ht="57.75" customHeight="1" thickBot="1" x14ac:dyDescent="0.3">
      <c r="B52" s="171" t="s">
        <v>28</v>
      </c>
      <c r="C52" s="172" t="s">
        <v>17</v>
      </c>
      <c r="D52" s="172"/>
      <c r="E52" s="172"/>
      <c r="F52" s="232"/>
      <c r="G52" s="173">
        <f>SUM(G53:G54)</f>
        <v>0</v>
      </c>
      <c r="H52" s="173">
        <f t="shared" ref="H52:I52" si="14">SUM(H53:H54)</f>
        <v>0</v>
      </c>
      <c r="I52" s="173">
        <f t="shared" si="14"/>
        <v>0</v>
      </c>
      <c r="J52" s="173">
        <f>SUM(J53:J54)</f>
        <v>0</v>
      </c>
      <c r="K52" s="208"/>
      <c r="L52" s="115" t="s">
        <v>145</v>
      </c>
    </row>
    <row r="53" spans="2:13" ht="27" customHeight="1" x14ac:dyDescent="0.25">
      <c r="B53" s="215">
        <v>1</v>
      </c>
      <c r="C53" s="216" t="s">
        <v>176</v>
      </c>
      <c r="D53" s="174"/>
      <c r="E53" s="174"/>
      <c r="F53" s="233"/>
      <c r="G53" s="151">
        <f t="shared" ref="G53:G54" si="15">ROUND(F53*E53,2)</f>
        <v>0</v>
      </c>
      <c r="H53" s="151">
        <f t="shared" ref="H53:H54" si="16">ROUND(G53*0.24,2)</f>
        <v>0</v>
      </c>
      <c r="I53" s="175">
        <f t="shared" ref="I53:I54" si="17">G53+H53</f>
        <v>0</v>
      </c>
      <c r="J53" s="176"/>
      <c r="K53" s="217"/>
      <c r="L53" s="115"/>
    </row>
    <row r="54" spans="2:13" ht="27" customHeight="1" thickBot="1" x14ac:dyDescent="0.3">
      <c r="B54" s="144">
        <v>2</v>
      </c>
      <c r="C54" s="145" t="s">
        <v>177</v>
      </c>
      <c r="D54" s="118"/>
      <c r="E54" s="118"/>
      <c r="F54" s="234"/>
      <c r="G54" s="120">
        <f t="shared" si="15"/>
        <v>0</v>
      </c>
      <c r="H54" s="120">
        <f t="shared" si="16"/>
        <v>0</v>
      </c>
      <c r="I54" s="146">
        <f t="shared" si="17"/>
        <v>0</v>
      </c>
      <c r="J54" s="122"/>
      <c r="K54" s="123"/>
      <c r="L54" s="115"/>
    </row>
    <row r="55" spans="2:13" ht="60.75" thickBot="1" x14ac:dyDescent="0.3">
      <c r="B55" s="209" t="s">
        <v>29</v>
      </c>
      <c r="C55" s="210" t="s">
        <v>14</v>
      </c>
      <c r="D55" s="211"/>
      <c r="E55" s="212"/>
      <c r="F55" s="235"/>
      <c r="G55" s="213">
        <f>SUM(G56:G61)</f>
        <v>0</v>
      </c>
      <c r="H55" s="213">
        <f t="shared" ref="H55" si="18">SUM(H56:H61)</f>
        <v>0</v>
      </c>
      <c r="I55" s="213">
        <f t="shared" ref="I55" si="19">G55+H55</f>
        <v>0</v>
      </c>
      <c r="J55" s="213">
        <f t="shared" ref="J55" si="20">SUM(J56:J61)</f>
        <v>0</v>
      </c>
      <c r="K55" s="214"/>
      <c r="L55" s="115" t="s">
        <v>207</v>
      </c>
    </row>
    <row r="56" spans="2:13" ht="27" customHeight="1" x14ac:dyDescent="0.25">
      <c r="B56" s="136">
        <v>1</v>
      </c>
      <c r="C56" s="99" t="s">
        <v>121</v>
      </c>
      <c r="D56" s="140" t="s">
        <v>131</v>
      </c>
      <c r="E56" s="138"/>
      <c r="F56" s="230"/>
      <c r="G56" s="10">
        <f t="shared" ref="G56" si="21">ROUND(E56*F56,2)</f>
        <v>0</v>
      </c>
      <c r="H56" s="100">
        <f t="shared" ref="H56:H61" si="22">ROUND(G56*0.24,2)</f>
        <v>0</v>
      </c>
      <c r="I56" s="132">
        <f t="shared" ref="I56:I61" si="23">G56+H56</f>
        <v>0</v>
      </c>
      <c r="J56" s="100"/>
      <c r="K56" s="139"/>
      <c r="L56" s="253" t="s">
        <v>134</v>
      </c>
    </row>
    <row r="57" spans="2:13" ht="27" customHeight="1" x14ac:dyDescent="0.25">
      <c r="B57" s="78">
        <v>2</v>
      </c>
      <c r="C57" s="9" t="s">
        <v>104</v>
      </c>
      <c r="D57" s="52" t="s">
        <v>128</v>
      </c>
      <c r="E57" s="8"/>
      <c r="F57" s="231"/>
      <c r="G57" s="10">
        <f t="shared" ref="G57:G61" si="24">ROUND(E57*F57,2)</f>
        <v>0</v>
      </c>
      <c r="H57" s="100">
        <f t="shared" si="22"/>
        <v>0</v>
      </c>
      <c r="I57" s="29">
        <f t="shared" si="23"/>
        <v>0</v>
      </c>
      <c r="J57" s="10"/>
      <c r="K57" s="124"/>
      <c r="L57" s="254"/>
    </row>
    <row r="58" spans="2:13" ht="27" customHeight="1" x14ac:dyDescent="0.25">
      <c r="B58" s="78">
        <v>3</v>
      </c>
      <c r="C58" s="9" t="s">
        <v>119</v>
      </c>
      <c r="D58" s="52" t="s">
        <v>131</v>
      </c>
      <c r="E58" s="8"/>
      <c r="F58" s="231"/>
      <c r="G58" s="10">
        <f t="shared" si="24"/>
        <v>0</v>
      </c>
      <c r="H58" s="100">
        <f t="shared" si="22"/>
        <v>0</v>
      </c>
      <c r="I58" s="29">
        <f t="shared" si="23"/>
        <v>0</v>
      </c>
      <c r="J58" s="10"/>
      <c r="K58" s="124"/>
      <c r="L58" s="254"/>
    </row>
    <row r="59" spans="2:13" ht="27" customHeight="1" x14ac:dyDescent="0.25">
      <c r="B59" s="78">
        <v>4</v>
      </c>
      <c r="C59" s="9" t="s">
        <v>120</v>
      </c>
      <c r="D59" s="52" t="s">
        <v>128</v>
      </c>
      <c r="E59" s="8"/>
      <c r="F59" s="231"/>
      <c r="G59" s="10">
        <f t="shared" si="24"/>
        <v>0</v>
      </c>
      <c r="H59" s="100">
        <f t="shared" si="22"/>
        <v>0</v>
      </c>
      <c r="I59" s="29">
        <f t="shared" si="23"/>
        <v>0</v>
      </c>
      <c r="J59" s="10"/>
      <c r="K59" s="124"/>
      <c r="L59" s="254"/>
    </row>
    <row r="60" spans="2:13" ht="27" customHeight="1" x14ac:dyDescent="0.25">
      <c r="B60" s="78">
        <v>5</v>
      </c>
      <c r="C60" s="4" t="s">
        <v>122</v>
      </c>
      <c r="D60" s="52" t="s">
        <v>128</v>
      </c>
      <c r="E60" s="8"/>
      <c r="F60" s="231"/>
      <c r="G60" s="10">
        <f t="shared" si="24"/>
        <v>0</v>
      </c>
      <c r="H60" s="100">
        <f t="shared" si="22"/>
        <v>0</v>
      </c>
      <c r="I60" s="29">
        <f t="shared" si="23"/>
        <v>0</v>
      </c>
      <c r="J60" s="10"/>
      <c r="K60" s="124"/>
      <c r="L60" s="254"/>
    </row>
    <row r="61" spans="2:13" ht="27" customHeight="1" thickBot="1" x14ac:dyDescent="0.3">
      <c r="B61" s="89">
        <v>6</v>
      </c>
      <c r="C61" s="90" t="s">
        <v>112</v>
      </c>
      <c r="D61" s="143"/>
      <c r="E61" s="141"/>
      <c r="F61" s="236"/>
      <c r="G61" s="10">
        <f t="shared" si="24"/>
        <v>0</v>
      </c>
      <c r="H61" s="100">
        <f t="shared" si="22"/>
        <v>0</v>
      </c>
      <c r="I61" s="142">
        <f t="shared" si="23"/>
        <v>0</v>
      </c>
      <c r="J61" s="91"/>
      <c r="K61" s="155"/>
      <c r="L61" s="258"/>
    </row>
    <row r="62" spans="2:13" ht="31.5" customHeight="1" thickBot="1" x14ac:dyDescent="0.3">
      <c r="B62" s="102" t="s">
        <v>30</v>
      </c>
      <c r="C62" s="103" t="s">
        <v>15</v>
      </c>
      <c r="D62" s="134"/>
      <c r="E62" s="135"/>
      <c r="F62" s="224"/>
      <c r="G62" s="104">
        <f>SUM(G63:G67)</f>
        <v>0</v>
      </c>
      <c r="H62" s="104">
        <f>SUM(H63:H67)</f>
        <v>0</v>
      </c>
      <c r="I62" s="104">
        <f>SUM(I63:I67)</f>
        <v>0</v>
      </c>
      <c r="J62" s="104">
        <f>SUM(J63:J67)</f>
        <v>0</v>
      </c>
      <c r="K62" s="105"/>
      <c r="L62" s="220"/>
      <c r="M62" s="17"/>
    </row>
    <row r="63" spans="2:13" ht="27" customHeight="1" x14ac:dyDescent="0.25">
      <c r="B63" s="136">
        <v>1</v>
      </c>
      <c r="C63" s="99" t="s">
        <v>244</v>
      </c>
      <c r="D63" s="99"/>
      <c r="E63" s="99"/>
      <c r="F63" s="230"/>
      <c r="G63" s="100">
        <f t="shared" ref="G63:G67" si="25">ROUND(F63*E63,2)</f>
        <v>0</v>
      </c>
      <c r="H63" s="100">
        <f>ROUND(G63*0.24,2)</f>
        <v>0</v>
      </c>
      <c r="I63" s="101">
        <f>G63+H63</f>
        <v>0</v>
      </c>
      <c r="J63" s="133"/>
      <c r="K63" s="139"/>
      <c r="L63" s="262" t="s">
        <v>212</v>
      </c>
    </row>
    <row r="64" spans="2:13" ht="27" customHeight="1" x14ac:dyDescent="0.25">
      <c r="B64" s="78">
        <v>2</v>
      </c>
      <c r="C64" s="9" t="s">
        <v>105</v>
      </c>
      <c r="D64" s="9"/>
      <c r="E64" s="9"/>
      <c r="F64" s="237"/>
      <c r="G64" s="10">
        <f t="shared" si="25"/>
        <v>0</v>
      </c>
      <c r="H64" s="10">
        <f t="shared" ref="H64:H67" si="26">ROUND(G64*0.24,2)</f>
        <v>0</v>
      </c>
      <c r="I64" s="14">
        <f t="shared" ref="I64:I67" si="27">G64+H64</f>
        <v>0</v>
      </c>
      <c r="J64" s="26"/>
      <c r="K64" s="124"/>
      <c r="L64" s="263"/>
    </row>
    <row r="65" spans="2:12" ht="27" customHeight="1" x14ac:dyDescent="0.25">
      <c r="B65" s="80">
        <v>3</v>
      </c>
      <c r="C65" s="4" t="s">
        <v>106</v>
      </c>
      <c r="D65" s="9"/>
      <c r="E65" s="9"/>
      <c r="F65" s="231"/>
      <c r="G65" s="10">
        <f t="shared" si="25"/>
        <v>0</v>
      </c>
      <c r="H65" s="10">
        <f t="shared" si="26"/>
        <v>0</v>
      </c>
      <c r="I65" s="14">
        <f t="shared" si="27"/>
        <v>0</v>
      </c>
      <c r="J65" s="26"/>
      <c r="K65" s="124"/>
      <c r="L65" s="263"/>
    </row>
    <row r="66" spans="2:12" ht="27" customHeight="1" x14ac:dyDescent="0.25">
      <c r="B66" s="80">
        <v>4</v>
      </c>
      <c r="C66" s="4" t="s">
        <v>107</v>
      </c>
      <c r="D66" s="9"/>
      <c r="E66" s="9"/>
      <c r="F66" s="231"/>
      <c r="G66" s="10">
        <f t="shared" si="25"/>
        <v>0</v>
      </c>
      <c r="H66" s="10">
        <f t="shared" si="26"/>
        <v>0</v>
      </c>
      <c r="I66" s="14">
        <f t="shared" si="27"/>
        <v>0</v>
      </c>
      <c r="J66" s="26"/>
      <c r="K66" s="124"/>
      <c r="L66" s="263"/>
    </row>
    <row r="67" spans="2:12" ht="27" customHeight="1" thickBot="1" x14ac:dyDescent="0.3">
      <c r="B67" s="177">
        <v>5</v>
      </c>
      <c r="C67" s="65" t="s">
        <v>108</v>
      </c>
      <c r="D67" s="90"/>
      <c r="E67" s="90"/>
      <c r="F67" s="236"/>
      <c r="G67" s="91">
        <f t="shared" si="25"/>
        <v>0</v>
      </c>
      <c r="H67" s="91">
        <f t="shared" si="26"/>
        <v>0</v>
      </c>
      <c r="I67" s="178">
        <f t="shared" si="27"/>
        <v>0</v>
      </c>
      <c r="J67" s="179"/>
      <c r="K67" s="155"/>
      <c r="L67" s="264"/>
    </row>
    <row r="68" spans="2:12" ht="30.75" customHeight="1" thickBot="1" x14ac:dyDescent="0.3">
      <c r="B68" s="102" t="s">
        <v>21</v>
      </c>
      <c r="C68" s="103" t="s">
        <v>9</v>
      </c>
      <c r="D68" s="134"/>
      <c r="E68" s="135"/>
      <c r="F68" s="224"/>
      <c r="G68" s="104">
        <v>0</v>
      </c>
      <c r="H68" s="104">
        <f>G68*0.24</f>
        <v>0</v>
      </c>
      <c r="I68" s="104">
        <f>G68+H68</f>
        <v>0</v>
      </c>
      <c r="J68" s="104">
        <v>0</v>
      </c>
      <c r="K68" s="105"/>
      <c r="L68" s="115" t="s">
        <v>135</v>
      </c>
    </row>
    <row r="69" spans="2:12" ht="60.75" thickBot="1" x14ac:dyDescent="0.3">
      <c r="B69" s="102" t="s">
        <v>22</v>
      </c>
      <c r="C69" s="103" t="s">
        <v>13</v>
      </c>
      <c r="D69" s="134"/>
      <c r="E69" s="135"/>
      <c r="F69" s="224"/>
      <c r="G69" s="104">
        <f>SUM(G70:G74)</f>
        <v>0</v>
      </c>
      <c r="H69" s="104">
        <f>SUM(H70:H74)</f>
        <v>0</v>
      </c>
      <c r="I69" s="104">
        <f>SUM(I70:I74)</f>
        <v>0</v>
      </c>
      <c r="J69" s="104">
        <f>SUM(J70:J74)</f>
        <v>0</v>
      </c>
      <c r="K69" s="105"/>
      <c r="L69" s="115" t="s">
        <v>208</v>
      </c>
    </row>
    <row r="70" spans="2:12" ht="27" customHeight="1" x14ac:dyDescent="0.25">
      <c r="B70" s="147">
        <v>1</v>
      </c>
      <c r="C70" s="148" t="s">
        <v>117</v>
      </c>
      <c r="D70" s="149" t="s">
        <v>131</v>
      </c>
      <c r="E70" s="150"/>
      <c r="F70" s="233"/>
      <c r="G70" s="10">
        <f t="shared" ref="G70" si="28">ROUND(F70*E70,2)</f>
        <v>0</v>
      </c>
      <c r="H70" s="10">
        <f t="shared" ref="H70" si="29">ROUND(G70*0.24,2)</f>
        <v>0</v>
      </c>
      <c r="I70" s="152">
        <f t="shared" ref="I70:I74" si="30">G70+H70</f>
        <v>0</v>
      </c>
      <c r="J70" s="151"/>
      <c r="K70" s="153"/>
      <c r="L70" s="259" t="s">
        <v>146</v>
      </c>
    </row>
    <row r="71" spans="2:12" ht="27" customHeight="1" x14ac:dyDescent="0.25">
      <c r="B71" s="61">
        <v>2</v>
      </c>
      <c r="C71" s="4" t="s">
        <v>115</v>
      </c>
      <c r="D71" s="53" t="s">
        <v>131</v>
      </c>
      <c r="E71" s="8"/>
      <c r="F71" s="231"/>
      <c r="G71" s="10">
        <f t="shared" ref="G71:G74" si="31">ROUND(F71*E71,2)</f>
        <v>0</v>
      </c>
      <c r="H71" s="10">
        <f t="shared" ref="H71:H74" si="32">ROUND(G71*0.24,2)</f>
        <v>0</v>
      </c>
      <c r="I71" s="29">
        <f t="shared" si="30"/>
        <v>0</v>
      </c>
      <c r="J71" s="10"/>
      <c r="K71" s="124"/>
      <c r="L71" s="260"/>
    </row>
    <row r="72" spans="2:12" ht="27" customHeight="1" x14ac:dyDescent="0.25">
      <c r="B72" s="61">
        <v>3</v>
      </c>
      <c r="C72" s="4" t="s">
        <v>116</v>
      </c>
      <c r="D72" s="53" t="s">
        <v>131</v>
      </c>
      <c r="E72" s="8"/>
      <c r="F72" s="231"/>
      <c r="G72" s="10">
        <f t="shared" si="31"/>
        <v>0</v>
      </c>
      <c r="H72" s="10">
        <f t="shared" si="32"/>
        <v>0</v>
      </c>
      <c r="I72" s="29">
        <f t="shared" si="30"/>
        <v>0</v>
      </c>
      <c r="J72" s="10"/>
      <c r="K72" s="124"/>
      <c r="L72" s="260"/>
    </row>
    <row r="73" spans="2:12" ht="27" customHeight="1" x14ac:dyDescent="0.25">
      <c r="B73" s="61">
        <v>4</v>
      </c>
      <c r="C73" s="4" t="s">
        <v>118</v>
      </c>
      <c r="D73" s="53" t="s">
        <v>131</v>
      </c>
      <c r="E73" s="8"/>
      <c r="F73" s="231"/>
      <c r="G73" s="10">
        <f t="shared" si="31"/>
        <v>0</v>
      </c>
      <c r="H73" s="10">
        <f t="shared" si="32"/>
        <v>0</v>
      </c>
      <c r="I73" s="29">
        <f t="shared" si="30"/>
        <v>0</v>
      </c>
      <c r="J73" s="10"/>
      <c r="K73" s="124"/>
      <c r="L73" s="260"/>
    </row>
    <row r="74" spans="2:12" ht="27" customHeight="1" thickBot="1" x14ac:dyDescent="0.3">
      <c r="B74" s="63">
        <v>5</v>
      </c>
      <c r="C74" s="90" t="s">
        <v>112</v>
      </c>
      <c r="D74" s="143"/>
      <c r="E74" s="141"/>
      <c r="F74" s="236"/>
      <c r="G74" s="91">
        <f t="shared" si="31"/>
        <v>0</v>
      </c>
      <c r="H74" s="91">
        <f t="shared" si="32"/>
        <v>0</v>
      </c>
      <c r="I74" s="142">
        <f t="shared" si="30"/>
        <v>0</v>
      </c>
      <c r="J74" s="91"/>
      <c r="K74" s="155"/>
      <c r="L74" s="261"/>
    </row>
    <row r="75" spans="2:12" ht="35.25" customHeight="1" thickBot="1" x14ac:dyDescent="0.3">
      <c r="B75" s="244"/>
      <c r="C75" s="81" t="s">
        <v>174</v>
      </c>
      <c r="D75" s="245"/>
      <c r="E75" s="246"/>
      <c r="F75" s="247"/>
      <c r="G75" s="248">
        <f>G69+G68+G55+G52+G51+G48+G43+G36+G26+G62</f>
        <v>0</v>
      </c>
      <c r="H75" s="248">
        <f>H69+H68+H55+H52+H51+H48+H43+H36+H26+H62</f>
        <v>0</v>
      </c>
      <c r="I75" s="248">
        <f>I69+I68+I55+I52+I51+I48+I43+I36+I26+I62</f>
        <v>0</v>
      </c>
      <c r="J75" s="248">
        <f>J69+J68+J62+J55+J52+J51+J48+J43+J36+J26</f>
        <v>0</v>
      </c>
      <c r="K75" s="249"/>
      <c r="L75" s="113"/>
    </row>
    <row r="76" spans="2:12" ht="22.5" customHeight="1" x14ac:dyDescent="0.25"/>
    <row r="77" spans="2:12" ht="22.5" customHeight="1" x14ac:dyDescent="0.25"/>
    <row r="78" spans="2:12" x14ac:dyDescent="0.25">
      <c r="B78" s="268"/>
      <c r="C78" s="268"/>
      <c r="F78" s="239"/>
      <c r="G78" s="22"/>
      <c r="H78" s="12"/>
      <c r="I78" s="12"/>
    </row>
    <row r="79" spans="2:12" x14ac:dyDescent="0.25">
      <c r="B79" s="268"/>
      <c r="C79" s="268"/>
      <c r="F79" s="239"/>
      <c r="G79" s="22"/>
      <c r="H79" s="12"/>
      <c r="I79" s="12"/>
    </row>
    <row r="80" spans="2:12" x14ac:dyDescent="0.25">
      <c r="B80" s="268"/>
      <c r="C80" s="268"/>
      <c r="F80" s="239"/>
      <c r="G80" s="22"/>
      <c r="H80" s="12"/>
      <c r="I80" s="12"/>
    </row>
  </sheetData>
  <mergeCells count="39">
    <mergeCell ref="D14:K14"/>
    <mergeCell ref="B14:C14"/>
    <mergeCell ref="B13:C13"/>
    <mergeCell ref="B9:J9"/>
    <mergeCell ref="B10:C10"/>
    <mergeCell ref="D13:K13"/>
    <mergeCell ref="B6:K6"/>
    <mergeCell ref="B5:K5"/>
    <mergeCell ref="D10:K10"/>
    <mergeCell ref="D11:K11"/>
    <mergeCell ref="D12:K12"/>
    <mergeCell ref="B7:K7"/>
    <mergeCell ref="B8:K8"/>
    <mergeCell ref="B11:C11"/>
    <mergeCell ref="B12:C12"/>
    <mergeCell ref="B80:C80"/>
    <mergeCell ref="B78:C78"/>
    <mergeCell ref="B79:C79"/>
    <mergeCell ref="B16:K16"/>
    <mergeCell ref="F18:G18"/>
    <mergeCell ref="F19:G19"/>
    <mergeCell ref="H18:I18"/>
    <mergeCell ref="H19:I19"/>
    <mergeCell ref="J18:K18"/>
    <mergeCell ref="J19:K19"/>
    <mergeCell ref="D19:E19"/>
    <mergeCell ref="D18:E18"/>
    <mergeCell ref="B17:K17"/>
    <mergeCell ref="I22:J22"/>
    <mergeCell ref="I21:J21"/>
    <mergeCell ref="I20:J20"/>
    <mergeCell ref="L44:L46"/>
    <mergeCell ref="L49:L50"/>
    <mergeCell ref="B24:K24"/>
    <mergeCell ref="L56:L61"/>
    <mergeCell ref="L70:L74"/>
    <mergeCell ref="L63:L67"/>
    <mergeCell ref="L27:L29"/>
    <mergeCell ref="L30:L32"/>
  </mergeCells>
  <printOptions horizontalCentered="1"/>
  <pageMargins left="0.70866141732283472" right="0.62992125984251968" top="0.74803149606299213" bottom="0.74803149606299213" header="0.31496062992125984" footer="0.31496062992125984"/>
  <pageSetup paperSize="9" scale="46" fitToHeight="0" orientation="portrait" r:id="rId1"/>
  <ignoredErrors>
    <ignoredError sqref="G26 I32" evalError="1"/>
    <ignoredError sqref="D11:D14" numberStoredAsText="1"/>
  </ignoredErrors>
  <drawing r:id="rId2"/>
  <extLst>
    <ext xmlns:x14="http://schemas.microsoft.com/office/spreadsheetml/2009/9/main" uri="{CCE6A557-97BC-4b89-ADB6-D9C93CAAB3DF}">
      <x14:dataValidations xmlns:xm="http://schemas.microsoft.com/office/excel/2006/main" count="6">
        <x14:dataValidation type="list" allowBlank="1" showErrorMessage="1" xr:uid="{265742CA-BE3E-412C-B856-E5841A370283}">
          <x14:formula1>
            <xm:f>'ΥΠΟΛΟΓΙΣΜΟΣ ΤΙΜΗΣ ΒΑΣΗΣ'!$D$1:$D$3</xm:f>
          </x14:formula1>
          <xm:sqref>D19</xm:sqref>
        </x14:dataValidation>
        <x14:dataValidation type="list" allowBlank="1" showErrorMessage="1" xr:uid="{2BAD7763-6482-416D-B748-3BA887583654}">
          <x14:formula1>
            <xm:f>'ΥΠΟΛΟΓΙΣΜΟΣ ΤΙΜΗΣ ΒΑΣΗΣ'!$C$1:$C$2</xm:f>
          </x14:formula1>
          <xm:sqref>C19</xm:sqref>
        </x14:dataValidation>
        <x14:dataValidation type="list" allowBlank="1" showInputMessage="1" showErrorMessage="1" xr:uid="{66D71F1D-C449-42F5-B2F5-2EFC83A523B2}">
          <x14:formula1>
            <xm:f>'ΥΠΟΛΟΓΙΣΜΟΣ ΤΙΜΗΣ ΒΑΣΗΣ'!$G$1:$G$2</xm:f>
          </x14:formula1>
          <xm:sqref>J19:K19</xm:sqref>
        </x14:dataValidation>
        <x14:dataValidation type="list" allowBlank="1" showInputMessage="1" showErrorMessage="1" xr:uid="{620F7028-CB02-4CE8-B1FD-E01DA9BD2E94}">
          <x14:formula1>
            <xm:f>'ΥΠΟΛΟΓΙΣΜΟΣ ΤΙΜΗΣ ΒΑΣΗΣ'!$E$1:$E$2</xm:f>
          </x14:formula1>
          <xm:sqref>F19:G19</xm:sqref>
        </x14:dataValidation>
        <x14:dataValidation type="list" allowBlank="1" showInputMessage="1" showErrorMessage="1" xr:uid="{B35CE9C2-69E4-449E-9D04-F4CDC74C81DD}">
          <x14:formula1>
            <xm:f>'ΥΠΟΛΟΓΙΣΜΟΣ ΤΙΜΗΣ ΒΑΣΗΣ'!$F$1:$F$2</xm:f>
          </x14:formula1>
          <xm:sqref>H19:I19</xm:sqref>
        </x14:dataValidation>
        <x14:dataValidation type="list" allowBlank="1" showInputMessage="1" showErrorMessage="1" xr:uid="{02D0F709-49BC-47BF-8C1D-C44835D8213E}">
          <x14:formula1>
            <xm:f>'ΥΠΟΛΟΓΙΣΜΟΣ ΤΙΜΗΣ ΒΑΣΗΣ'!$B$1:$B$2</xm:f>
          </x14:formula1>
          <xm:sqref>B19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K40"/>
  <sheetViews>
    <sheetView zoomScaleNormal="100" workbookViewId="0">
      <selection sqref="A1:F4"/>
    </sheetView>
  </sheetViews>
  <sheetFormatPr defaultColWidth="9.140625" defaultRowHeight="15" x14ac:dyDescent="0.25"/>
  <cols>
    <col min="1" max="1" width="6.5703125" style="11" bestFit="1" customWidth="1"/>
    <col min="2" max="2" width="36.85546875" style="11" customWidth="1"/>
    <col min="3" max="4" width="14.7109375" style="11" customWidth="1"/>
    <col min="5" max="5" width="15.7109375" style="11" customWidth="1"/>
    <col min="6" max="6" width="20.5703125" style="11" customWidth="1"/>
    <col min="7" max="7" width="63.28515625" style="11" bestFit="1" customWidth="1"/>
    <col min="8" max="8" width="9.140625" style="11"/>
    <col min="9" max="9" width="12.140625" style="11" customWidth="1"/>
    <col min="10" max="10" width="9.140625" style="34"/>
    <col min="11" max="16384" width="9.140625" style="11"/>
  </cols>
  <sheetData>
    <row r="1" spans="1:10" x14ac:dyDescent="0.25">
      <c r="A1" s="311"/>
      <c r="B1" s="311"/>
      <c r="C1" s="311"/>
      <c r="D1" s="311"/>
      <c r="E1" s="311"/>
      <c r="F1" s="311"/>
    </row>
    <row r="2" spans="1:10" x14ac:dyDescent="0.25">
      <c r="A2" s="311"/>
      <c r="B2" s="311"/>
      <c r="C2" s="311"/>
      <c r="D2" s="311"/>
      <c r="E2" s="311"/>
      <c r="F2" s="311"/>
    </row>
    <row r="3" spans="1:10" x14ac:dyDescent="0.25">
      <c r="A3" s="311"/>
      <c r="B3" s="311"/>
      <c r="C3" s="311"/>
      <c r="D3" s="311"/>
      <c r="E3" s="311"/>
      <c r="F3" s="311"/>
    </row>
    <row r="4" spans="1:10" x14ac:dyDescent="0.25">
      <c r="A4" s="311"/>
      <c r="B4" s="311"/>
      <c r="C4" s="311"/>
      <c r="D4" s="311"/>
      <c r="E4" s="311"/>
      <c r="F4" s="311"/>
    </row>
    <row r="5" spans="1:10" s="15" customFormat="1" ht="26.25" customHeight="1" x14ac:dyDescent="0.25">
      <c r="A5" s="287" t="s">
        <v>95</v>
      </c>
      <c r="B5" s="287"/>
      <c r="C5" s="287"/>
      <c r="D5" s="287"/>
      <c r="E5" s="287"/>
      <c r="F5" s="287"/>
      <c r="J5" s="34"/>
    </row>
    <row r="6" spans="1:10" s="15" customFormat="1" ht="50.25" customHeight="1" thickBot="1" x14ac:dyDescent="0.3">
      <c r="A6" s="310" t="s">
        <v>169</v>
      </c>
      <c r="B6" s="310"/>
      <c r="C6" s="310"/>
      <c r="D6" s="310"/>
      <c r="E6" s="310"/>
      <c r="F6" s="310"/>
      <c r="J6" s="34"/>
    </row>
    <row r="7" spans="1:10" s="15" customFormat="1" ht="27.75" customHeight="1" x14ac:dyDescent="0.25">
      <c r="A7" s="294" t="s">
        <v>173</v>
      </c>
      <c r="B7" s="295"/>
      <c r="C7" s="295"/>
      <c r="D7" s="295"/>
      <c r="E7" s="295"/>
      <c r="F7" s="296"/>
      <c r="J7" s="34"/>
    </row>
    <row r="8" spans="1:10" s="15" customFormat="1" ht="27.75" customHeight="1" thickBot="1" x14ac:dyDescent="0.3">
      <c r="A8" s="297" t="s">
        <v>172</v>
      </c>
      <c r="B8" s="298"/>
      <c r="C8" s="298"/>
      <c r="D8" s="298"/>
      <c r="E8" s="298"/>
      <c r="F8" s="299"/>
      <c r="J8" s="34"/>
    </row>
    <row r="9" spans="1:10" s="16" customFormat="1" ht="13.5" customHeight="1" thickBot="1" x14ac:dyDescent="0.3">
      <c r="A9" s="324"/>
      <c r="B9" s="307"/>
      <c r="J9" s="34"/>
    </row>
    <row r="10" spans="1:10" s="16" customFormat="1" ht="18" customHeight="1" x14ac:dyDescent="0.25">
      <c r="A10" s="325" t="s">
        <v>97</v>
      </c>
      <c r="B10" s="326"/>
      <c r="C10" s="315" t="str">
        <f>'ΥΠΟΛΟΓΙΣΜΟΣ ΤΙΜΗΣ ΒΑΣΗΣ'!C13</f>
        <v>0</v>
      </c>
      <c r="D10" s="316"/>
      <c r="E10" s="316"/>
      <c r="F10" s="317"/>
      <c r="J10" s="34"/>
    </row>
    <row r="11" spans="1:10" s="16" customFormat="1" ht="18" customHeight="1" x14ac:dyDescent="0.25">
      <c r="A11" s="327" t="s">
        <v>98</v>
      </c>
      <c r="B11" s="328"/>
      <c r="C11" s="312" t="str">
        <f>'ΥΠΟΛΟΓΙΣΜΟΣ ΤΙΜΗΣ ΒΑΣΗΣ'!C14</f>
        <v>0</v>
      </c>
      <c r="D11" s="313"/>
      <c r="E11" s="313"/>
      <c r="F11" s="314"/>
      <c r="J11" s="34"/>
    </row>
    <row r="12" spans="1:10" s="16" customFormat="1" ht="18" customHeight="1" x14ac:dyDescent="0.25">
      <c r="A12" s="327" t="s">
        <v>92</v>
      </c>
      <c r="B12" s="328"/>
      <c r="C12" s="312" t="str">
        <f>'ΥΠΟΛΟΓΙΣΜΟΣ ΤΙΜΗΣ ΒΑΣΗΣ'!C15</f>
        <v>0</v>
      </c>
      <c r="D12" s="313"/>
      <c r="E12" s="313"/>
      <c r="F12" s="314"/>
      <c r="J12" s="34"/>
    </row>
    <row r="13" spans="1:10" s="16" customFormat="1" ht="18" customHeight="1" x14ac:dyDescent="0.25">
      <c r="A13" s="327" t="s">
        <v>93</v>
      </c>
      <c r="B13" s="328"/>
      <c r="C13" s="312" t="str">
        <f>'ΥΠΟΛΟΓΙΣΜΟΣ ΤΙΜΗΣ ΒΑΣΗΣ'!C16</f>
        <v>0</v>
      </c>
      <c r="D13" s="313"/>
      <c r="E13" s="313"/>
      <c r="F13" s="314"/>
      <c r="J13" s="34"/>
    </row>
    <row r="14" spans="1:10" s="16" customFormat="1" ht="18" customHeight="1" thickBot="1" x14ac:dyDescent="0.3">
      <c r="A14" s="322" t="s">
        <v>94</v>
      </c>
      <c r="B14" s="323"/>
      <c r="C14" s="318" t="str">
        <f>'ΥΠΟΛΟΓΙΣΜΟΣ ΤΙΜΗΣ ΒΑΣΗΣ'!C17</f>
        <v>0</v>
      </c>
      <c r="D14" s="319"/>
      <c r="E14" s="319"/>
      <c r="F14" s="320"/>
      <c r="J14" s="34"/>
    </row>
    <row r="15" spans="1:10" s="16" customFormat="1" ht="18" customHeight="1" thickBot="1" x14ac:dyDescent="0.3">
      <c r="A15" s="187"/>
      <c r="B15" s="18"/>
      <c r="C15" s="195"/>
      <c r="D15" s="195"/>
      <c r="E15" s="195"/>
      <c r="J15" s="34"/>
    </row>
    <row r="16" spans="1:10" ht="27" customHeight="1" thickBot="1" x14ac:dyDescent="0.3">
      <c r="A16" s="337" t="s">
        <v>164</v>
      </c>
      <c r="B16" s="338"/>
      <c r="C16" s="338"/>
      <c r="D16" s="338"/>
      <c r="E16" s="338"/>
      <c r="F16" s="339"/>
    </row>
    <row r="17" spans="1:11" ht="39" customHeight="1" thickBot="1" x14ac:dyDescent="0.3">
      <c r="A17" s="340" t="s">
        <v>181</v>
      </c>
      <c r="B17" s="341"/>
      <c r="C17" s="341"/>
      <c r="D17" s="341"/>
      <c r="E17" s="341"/>
      <c r="F17" s="342"/>
    </row>
    <row r="18" spans="1:11" ht="39" customHeight="1" x14ac:dyDescent="0.25">
      <c r="A18" s="335" t="s">
        <v>77</v>
      </c>
      <c r="B18" s="333" t="s">
        <v>78</v>
      </c>
      <c r="C18" s="196" t="s">
        <v>157</v>
      </c>
      <c r="D18" s="196" t="s">
        <v>157</v>
      </c>
      <c r="E18" s="331" t="s">
        <v>167</v>
      </c>
      <c r="F18" s="329" t="s">
        <v>156</v>
      </c>
      <c r="I18" s="43"/>
      <c r="J18" s="43"/>
      <c r="K18" s="34"/>
    </row>
    <row r="19" spans="1:11" ht="39" customHeight="1" x14ac:dyDescent="0.25">
      <c r="A19" s="336"/>
      <c r="B19" s="334"/>
      <c r="C19" s="106" t="s">
        <v>251</v>
      </c>
      <c r="D19" s="106" t="s">
        <v>196</v>
      </c>
      <c r="E19" s="332"/>
      <c r="F19" s="330"/>
      <c r="I19" s="43"/>
      <c r="J19" s="43"/>
      <c r="K19" s="34"/>
    </row>
    <row r="20" spans="1:11" ht="17.25" customHeight="1" x14ac:dyDescent="0.25">
      <c r="A20" s="78" t="s">
        <v>41</v>
      </c>
      <c r="B20" s="9" t="s">
        <v>42</v>
      </c>
      <c r="C20" s="197">
        <v>2.6600000000000002E-2</v>
      </c>
      <c r="D20" s="197">
        <v>2.87E-2</v>
      </c>
      <c r="E20" s="200"/>
      <c r="F20" s="199">
        <f>IF('Π1. ΠΡΟΫΠ.ΣΜΟΣ ΠΡΑΞΗΣ'!$C$19='ΥΠΟΛΟΓΙΣΜΟΣ ΤΙΜΗΣ ΒΑΣΗΣ'!$C$1,'Π2.ΚΤΙΡΙΑΚΑ ΕΚΣΥΓΧΡ.'!C20*'Π2.ΚΤΙΡΙΑΚΑ ΕΚΣΥΓΧΡ.'!E20,'Π2.ΚΤΙΡΙΑΚΑ ΕΚΣΥΓΧΡ.'!D20*'Π2.ΚΤΙΡΙΑΚΑ ΕΚΣΥΓΧΡ.'!E20)</f>
        <v>0</v>
      </c>
      <c r="J20" s="11"/>
      <c r="K20" s="34"/>
    </row>
    <row r="21" spans="1:11" ht="18" customHeight="1" x14ac:dyDescent="0.25">
      <c r="A21" s="78" t="s">
        <v>43</v>
      </c>
      <c r="B21" s="9" t="s">
        <v>44</v>
      </c>
      <c r="C21" s="197">
        <v>0.28000000000000003</v>
      </c>
      <c r="D21" s="197">
        <v>0</v>
      </c>
      <c r="E21" s="200"/>
      <c r="F21" s="199">
        <f>IF('Π1. ΠΡΟΫΠ.ΣΜΟΣ ΠΡΑΞΗΣ'!$C$19='ΥΠΟΛΟΓΙΣΜΟΣ ΤΙΜΗΣ ΒΑΣΗΣ'!$C$1,'Π2.ΚΤΙΡΙΑΚΑ ΕΚΣΥΓΧΡ.'!C21*'Π2.ΚΤΙΡΙΑΚΑ ΕΚΣΥΓΧΡ.'!E21,'Π2.ΚΤΙΡΙΑΚΑ ΕΚΣΥΓΧΡ.'!D21*'Π2.ΚΤΙΡΙΑΚΑ ΕΚΣΥΓΧΡ.'!E21)</f>
        <v>0</v>
      </c>
      <c r="J21" s="11"/>
      <c r="K21" s="34"/>
    </row>
    <row r="22" spans="1:11" ht="18" customHeight="1" x14ac:dyDescent="0.25">
      <c r="A22" s="78" t="s">
        <v>46</v>
      </c>
      <c r="B22" s="9" t="s">
        <v>47</v>
      </c>
      <c r="C22" s="197">
        <v>0</v>
      </c>
      <c r="D22" s="197">
        <v>0.22579999999999997</v>
      </c>
      <c r="E22" s="200"/>
      <c r="F22" s="199">
        <f>IF('Π1. ΠΡΟΫΠ.ΣΜΟΣ ΠΡΑΞΗΣ'!$C$19='ΥΠΟΛΟΓΙΣΜΟΣ ΤΙΜΗΣ ΒΑΣΗΣ'!$C$1,'Π2.ΚΤΙΡΙΑΚΑ ΕΚΣΥΓΧΡ.'!C22*'Π2.ΚΤΙΡΙΑΚΑ ΕΚΣΥΓΧΡ.'!E22,'Π2.ΚΤΙΡΙΑΚΑ ΕΚΣΥΓΧΡ.'!D22*'Π2.ΚΤΙΡΙΑΚΑ ΕΚΣΥΓΧΡ.'!E22)</f>
        <v>0</v>
      </c>
      <c r="J22" s="11"/>
      <c r="K22" s="34"/>
    </row>
    <row r="23" spans="1:11" ht="18" customHeight="1" x14ac:dyDescent="0.25">
      <c r="A23" s="78" t="s">
        <v>48</v>
      </c>
      <c r="B23" s="9" t="s">
        <v>49</v>
      </c>
      <c r="C23" s="198">
        <v>6.6699999999999995E-2</v>
      </c>
      <c r="D23" s="198">
        <v>7.17E-2</v>
      </c>
      <c r="E23" s="200"/>
      <c r="F23" s="199">
        <f>IF('Π1. ΠΡΟΫΠ.ΣΜΟΣ ΠΡΑΞΗΣ'!$C$19='ΥΠΟΛΟΓΙΣΜΟΣ ΤΙΜΗΣ ΒΑΣΗΣ'!$C$1,'Π2.ΚΤΙΡΙΑΚΑ ΕΚΣΥΓΧΡ.'!C23*'Π2.ΚΤΙΡΙΑΚΑ ΕΚΣΥΓΧΡ.'!E23,'Π2.ΚΤΙΡΙΑΚΑ ΕΚΣΥΓΧΡ.'!D23*'Π2.ΚΤΙΡΙΑΚΑ ΕΚΣΥΓΧΡ.'!E23)</f>
        <v>0</v>
      </c>
      <c r="J23" s="11"/>
      <c r="K23" s="34"/>
    </row>
    <row r="24" spans="1:11" ht="18" customHeight="1" x14ac:dyDescent="0.25">
      <c r="A24" s="78" t="s">
        <v>50</v>
      </c>
      <c r="B24" s="9" t="s">
        <v>51</v>
      </c>
      <c r="C24" s="198">
        <v>0.1</v>
      </c>
      <c r="D24" s="198">
        <v>0.1075</v>
      </c>
      <c r="E24" s="200"/>
      <c r="F24" s="199">
        <f>IF('Π1. ΠΡΟΫΠ.ΣΜΟΣ ΠΡΑΞΗΣ'!$C$19='ΥΠΟΛΟΓΙΣΜΟΣ ΤΙΜΗΣ ΒΑΣΗΣ'!$C$1,'Π2.ΚΤΙΡΙΑΚΑ ΕΚΣΥΓΧΡ.'!C24*'Π2.ΚΤΙΡΙΑΚΑ ΕΚΣΥΓΧΡ.'!E24,'Π2.ΚΤΙΡΙΑΚΑ ΕΚΣΥΓΧΡ.'!D24*'Π2.ΚΤΙΡΙΑΚΑ ΕΚΣΥΓΧΡ.'!E24)</f>
        <v>0</v>
      </c>
      <c r="J24" s="11"/>
      <c r="K24" s="34"/>
    </row>
    <row r="25" spans="1:11" ht="18" customHeight="1" x14ac:dyDescent="0.25">
      <c r="A25" s="78" t="s">
        <v>52</v>
      </c>
      <c r="B25" s="9" t="s">
        <v>53</v>
      </c>
      <c r="C25" s="198">
        <v>9.3299999999999994E-2</v>
      </c>
      <c r="D25" s="198">
        <v>0.10039999999999999</v>
      </c>
      <c r="E25" s="200"/>
      <c r="F25" s="199">
        <f>IF('Π1. ΠΡΟΫΠ.ΣΜΟΣ ΠΡΑΞΗΣ'!$C$19='ΥΠΟΛΟΓΙΣΜΟΣ ΤΙΜΗΣ ΒΑΣΗΣ'!$C$1,'Π2.ΚΤΙΡΙΑΚΑ ΕΚΣΥΓΧΡ.'!C25*'Π2.ΚΤΙΡΙΑΚΑ ΕΚΣΥΓΧΡ.'!E25,'Π2.ΚΤΙΡΙΑΚΑ ΕΚΣΥΓΧΡ.'!D25*'Π2.ΚΤΙΡΙΑΚΑ ΕΚΣΥΓΧΡ.'!E25)</f>
        <v>0</v>
      </c>
      <c r="J25" s="11"/>
      <c r="K25" s="34"/>
    </row>
    <row r="26" spans="1:11" ht="18" customHeight="1" x14ac:dyDescent="0.25">
      <c r="A26" s="78" t="s">
        <v>54</v>
      </c>
      <c r="B26" s="9" t="s">
        <v>55</v>
      </c>
      <c r="C26" s="198">
        <v>1.67E-2</v>
      </c>
      <c r="D26" s="198">
        <v>1.7899999999999999E-2</v>
      </c>
      <c r="E26" s="200"/>
      <c r="F26" s="199">
        <f>IF('Π1. ΠΡΟΫΠ.ΣΜΟΣ ΠΡΑΞΗΣ'!$C$19='ΥΠΟΛΟΓΙΣΜΟΣ ΤΙΜΗΣ ΒΑΣΗΣ'!$C$1,'Π2.ΚΤΙΡΙΑΚΑ ΕΚΣΥΓΧΡ.'!C26*'Π2.ΚΤΙΡΙΑΚΑ ΕΚΣΥΓΧΡ.'!E26,'Π2.ΚΤΙΡΙΑΚΑ ΕΚΣΥΓΧΡ.'!D26*'Π2.ΚΤΙΡΙΑΚΑ ΕΚΣΥΓΧΡ.'!E26)</f>
        <v>0</v>
      </c>
      <c r="I26" s="44"/>
      <c r="J26" s="11"/>
      <c r="K26" s="34"/>
    </row>
    <row r="27" spans="1:11" ht="18" customHeight="1" x14ac:dyDescent="0.25">
      <c r="A27" s="78" t="s">
        <v>56</v>
      </c>
      <c r="B27" s="9" t="s">
        <v>57</v>
      </c>
      <c r="C27" s="198">
        <v>2.6600000000000002E-2</v>
      </c>
      <c r="D27" s="198">
        <v>2.87E-2</v>
      </c>
      <c r="E27" s="200"/>
      <c r="F27" s="199">
        <f>IF('Π1. ΠΡΟΫΠ.ΣΜΟΣ ΠΡΑΞΗΣ'!$C$19='ΥΠΟΛΟΓΙΣΜΟΣ ΤΙΜΗΣ ΒΑΣΗΣ'!$C$1,'Π2.ΚΤΙΡΙΑΚΑ ΕΚΣΥΓΧΡ.'!C27*'Π2.ΚΤΙΡΙΑΚΑ ΕΚΣΥΓΧΡ.'!E27,'Π2.ΚΤΙΡΙΑΚΑ ΕΚΣΥΓΧΡ.'!D27*'Π2.ΚΤΙΡΙΑΚΑ ΕΚΣΥΓΧΡ.'!E27)</f>
        <v>0</v>
      </c>
      <c r="J27" s="11"/>
      <c r="K27" s="34"/>
    </row>
    <row r="28" spans="1:11" ht="18" customHeight="1" x14ac:dyDescent="0.25">
      <c r="A28" s="78" t="s">
        <v>58</v>
      </c>
      <c r="B28" s="9" t="s">
        <v>59</v>
      </c>
      <c r="C28" s="198">
        <v>6.7000000000000004E-2</v>
      </c>
      <c r="D28" s="198">
        <v>7.17E-2</v>
      </c>
      <c r="E28" s="200"/>
      <c r="F28" s="199">
        <f>IF('Π1. ΠΡΟΫΠ.ΣΜΟΣ ΠΡΑΞΗΣ'!$C$19='ΥΠΟΛΟΓΙΣΜΟΣ ΤΙΜΗΣ ΒΑΣΗΣ'!$C$1,'Π2.ΚΤΙΡΙΑΚΑ ΕΚΣΥΓΧΡ.'!C28*'Π2.ΚΤΙΡΙΑΚΑ ΕΚΣΥΓΧΡ.'!E28,'Π2.ΚΤΙΡΙΑΚΑ ΕΚΣΥΓΧΡ.'!D28*'Π2.ΚΤΙΡΙΑΚΑ ΕΚΣΥΓΧΡ.'!E28)</f>
        <v>0</v>
      </c>
      <c r="J28" s="11"/>
      <c r="K28" s="34"/>
    </row>
    <row r="29" spans="1:11" ht="18" customHeight="1" x14ac:dyDescent="0.25">
      <c r="A29" s="78" t="s">
        <v>60</v>
      </c>
      <c r="B29" s="9" t="s">
        <v>61</v>
      </c>
      <c r="C29" s="198">
        <v>3.3300000000000003E-2</v>
      </c>
      <c r="D29" s="198">
        <v>3.5799999999999998E-2</v>
      </c>
      <c r="E29" s="200"/>
      <c r="F29" s="199">
        <f>IF('Π1. ΠΡΟΫΠ.ΣΜΟΣ ΠΡΑΞΗΣ'!$C$19='ΥΠΟΛΟΓΙΣΜΟΣ ΤΙΜΗΣ ΒΑΣΗΣ'!$C$1,'Π2.ΚΤΙΡΙΑΚΑ ΕΚΣΥΓΧΡ.'!C29*'Π2.ΚΤΙΡΙΑΚΑ ΕΚΣΥΓΧΡ.'!E29,'Π2.ΚΤΙΡΙΑΚΑ ΕΚΣΥΓΧΡ.'!D29*'Π2.ΚΤΙΡΙΑΚΑ ΕΚΣΥΓΧΡ.'!E29)</f>
        <v>0</v>
      </c>
      <c r="J29" s="11"/>
      <c r="K29" s="34"/>
    </row>
    <row r="30" spans="1:11" ht="30" customHeight="1" x14ac:dyDescent="0.25">
      <c r="A30" s="78" t="s">
        <v>62</v>
      </c>
      <c r="B30" s="9" t="s">
        <v>79</v>
      </c>
      <c r="C30" s="198">
        <v>0.06</v>
      </c>
      <c r="D30" s="198">
        <v>6.4500000000000002E-2</v>
      </c>
      <c r="E30" s="200"/>
      <c r="F30" s="199">
        <f>IF('Π1. ΠΡΟΫΠ.ΣΜΟΣ ΠΡΑΞΗΣ'!$C$19='ΥΠΟΛΟΓΙΣΜΟΣ ΤΙΜΗΣ ΒΑΣΗΣ'!$C$1,'Π2.ΚΤΙΡΙΑΚΑ ΕΚΣΥΓΧΡ.'!C30*'Π2.ΚΤΙΡΙΑΚΑ ΕΚΣΥΓΧΡ.'!E30,'Π2.ΚΤΙΡΙΑΚΑ ΕΚΣΥΓΧΡ.'!D30*'Π2.ΚΤΙΡΙΑΚΑ ΕΚΣΥΓΧΡ.'!E30)</f>
        <v>0</v>
      </c>
      <c r="J30" s="11"/>
      <c r="K30" s="34"/>
    </row>
    <row r="31" spans="1:11" ht="18" customHeight="1" x14ac:dyDescent="0.25">
      <c r="A31" s="78" t="s">
        <v>63</v>
      </c>
      <c r="B31" s="9" t="s">
        <v>64</v>
      </c>
      <c r="C31" s="198">
        <v>0.05</v>
      </c>
      <c r="D31" s="198">
        <v>5.3800000000000001E-2</v>
      </c>
      <c r="E31" s="200"/>
      <c r="F31" s="199">
        <f>IF('Π1. ΠΡΟΫΠ.ΣΜΟΣ ΠΡΑΞΗΣ'!$C$19='ΥΠΟΛΟΓΙΣΜΟΣ ΤΙΜΗΣ ΒΑΣΗΣ'!$C$1,'Π2.ΚΤΙΡΙΑΚΑ ΕΚΣΥΓΧΡ.'!C31*'Π2.ΚΤΙΡΙΑΚΑ ΕΚΣΥΓΧΡ.'!E31,'Π2.ΚΤΙΡΙΑΚΑ ΕΚΣΥΓΧΡ.'!D31*'Π2.ΚΤΙΡΙΑΚΑ ΕΚΣΥΓΧΡ.'!E31)</f>
        <v>0</v>
      </c>
      <c r="J31" s="11"/>
      <c r="K31" s="34"/>
    </row>
    <row r="32" spans="1:11" ht="18" customHeight="1" x14ac:dyDescent="0.25">
      <c r="A32" s="78" t="s">
        <v>65</v>
      </c>
      <c r="B32" s="9" t="s">
        <v>66</v>
      </c>
      <c r="C32" s="198">
        <v>0.01</v>
      </c>
      <c r="D32" s="198">
        <v>1.0700000000000001E-2</v>
      </c>
      <c r="E32" s="200"/>
      <c r="F32" s="199">
        <f>IF('Π1. ΠΡΟΫΠ.ΣΜΟΣ ΠΡΑΞΗΣ'!$C$19='ΥΠΟΛΟΓΙΣΜΟΣ ΤΙΜΗΣ ΒΑΣΗΣ'!$C$1,'Π2.ΚΤΙΡΙΑΚΑ ΕΚΣΥΓΧΡ.'!C32*'Π2.ΚΤΙΡΙΑΚΑ ΕΚΣΥΓΧΡ.'!E32,'Π2.ΚΤΙΡΙΑΚΑ ΕΚΣΥΓΧΡ.'!D32*'Π2.ΚΤΙΡΙΑΚΑ ΕΚΣΥΓΧΡ.'!E32)</f>
        <v>0</v>
      </c>
      <c r="J32" s="11"/>
      <c r="K32" s="34"/>
    </row>
    <row r="33" spans="1:11" ht="18" customHeight="1" x14ac:dyDescent="0.25">
      <c r="A33" s="78" t="s">
        <v>67</v>
      </c>
      <c r="B33" s="9" t="s">
        <v>68</v>
      </c>
      <c r="C33" s="198">
        <v>2.6600000000000002E-2</v>
      </c>
      <c r="D33" s="198">
        <v>2.87E-2</v>
      </c>
      <c r="E33" s="200"/>
      <c r="F33" s="199">
        <f>IF('Π1. ΠΡΟΫΠ.ΣΜΟΣ ΠΡΑΞΗΣ'!$C$19='ΥΠΟΛΟΓΙΣΜΟΣ ΤΙΜΗΣ ΒΑΣΗΣ'!$C$1,'Π2.ΚΤΙΡΙΑΚΑ ΕΚΣΥΓΧΡ.'!C33*'Π2.ΚΤΙΡΙΑΚΑ ΕΚΣΥΓΧΡ.'!E33,'Π2.ΚΤΙΡΙΑΚΑ ΕΚΣΥΓΧΡ.'!D33*'Π2.ΚΤΙΡΙΑΚΑ ΕΚΣΥΓΧΡ.'!E33)</f>
        <v>0</v>
      </c>
      <c r="J33" s="11"/>
      <c r="K33" s="34"/>
    </row>
    <row r="34" spans="1:11" ht="18" customHeight="1" x14ac:dyDescent="0.25">
      <c r="A34" s="78" t="s">
        <v>69</v>
      </c>
      <c r="B34" s="9" t="s">
        <v>70</v>
      </c>
      <c r="C34" s="198">
        <v>2.6600000000000002E-2</v>
      </c>
      <c r="D34" s="198">
        <v>2.87E-2</v>
      </c>
      <c r="E34" s="200"/>
      <c r="F34" s="199">
        <f>IF('Π1. ΠΡΟΫΠ.ΣΜΟΣ ΠΡΑΞΗΣ'!$C$19='ΥΠΟΛΟΓΙΣΜΟΣ ΤΙΜΗΣ ΒΑΣΗΣ'!$C$1,'Π2.ΚΤΙΡΙΑΚΑ ΕΚΣΥΓΧΡ.'!C34*'Π2.ΚΤΙΡΙΑΚΑ ΕΚΣΥΓΧΡ.'!E34,'Π2.ΚΤΙΡΙΑΚΑ ΕΚΣΥΓΧΡ.'!D34*'Π2.ΚΤΙΡΙΑΚΑ ΕΚΣΥΓΧΡ.'!E34)</f>
        <v>0</v>
      </c>
      <c r="J34" s="11"/>
      <c r="K34" s="34"/>
    </row>
    <row r="35" spans="1:11" ht="18" customHeight="1" x14ac:dyDescent="0.25">
      <c r="A35" s="78" t="s">
        <v>71</v>
      </c>
      <c r="B35" s="9" t="s">
        <v>72</v>
      </c>
      <c r="C35" s="198">
        <v>4.6699999999999998E-2</v>
      </c>
      <c r="D35" s="198">
        <v>5.0199999999999995E-2</v>
      </c>
      <c r="E35" s="200"/>
      <c r="F35" s="199">
        <f>IF('Π1. ΠΡΟΫΠ.ΣΜΟΣ ΠΡΑΞΗΣ'!$C$19='ΥΠΟΛΟΓΙΣΜΟΣ ΤΙΜΗΣ ΒΑΣΗΣ'!$C$1,'Π2.ΚΤΙΡΙΑΚΑ ΕΚΣΥΓΧΡ.'!C35*'Π2.ΚΤΙΡΙΑΚΑ ΕΚΣΥΓΧΡ.'!E35,'Π2.ΚΤΙΡΙΑΚΑ ΕΚΣΥΓΧΡ.'!D35*'Π2.ΚΤΙΡΙΑΚΑ ΕΚΣΥΓΧΡ.'!E35)</f>
        <v>0</v>
      </c>
      <c r="J35" s="11"/>
      <c r="K35" s="34"/>
    </row>
    <row r="36" spans="1:11" ht="18" customHeight="1" x14ac:dyDescent="0.25">
      <c r="A36" s="78" t="s">
        <v>73</v>
      </c>
      <c r="B36" s="9" t="s">
        <v>74</v>
      </c>
      <c r="C36" s="198">
        <v>5.33E-2</v>
      </c>
      <c r="D36" s="198">
        <v>5.7300000000000004E-2</v>
      </c>
      <c r="E36" s="200"/>
      <c r="F36" s="199">
        <f>IF('Π1. ΠΡΟΫΠ.ΣΜΟΣ ΠΡΑΞΗΣ'!$C$19='ΥΠΟΛΟΓΙΣΜΟΣ ΤΙΜΗΣ ΒΑΣΗΣ'!$C$1,'Π2.ΚΤΙΡΙΑΚΑ ΕΚΣΥΓΧΡ.'!C36*'Π2.ΚΤΙΡΙΑΚΑ ΕΚΣΥΓΧΡ.'!E36,'Π2.ΚΤΙΡΙΑΚΑ ΕΚΣΥΓΧΡ.'!D36*'Π2.ΚΤΙΡΙΑΚΑ ΕΚΣΥΓΧΡ.'!E36)</f>
        <v>0</v>
      </c>
      <c r="J36" s="11"/>
      <c r="K36" s="34"/>
    </row>
    <row r="37" spans="1:11" ht="18" customHeight="1" thickBot="1" x14ac:dyDescent="0.3">
      <c r="A37" s="89" t="s">
        <v>75</v>
      </c>
      <c r="B37" s="90" t="s">
        <v>76</v>
      </c>
      <c r="C37" s="201">
        <v>1.66E-2</v>
      </c>
      <c r="D37" s="201">
        <v>1.7899999999999999E-2</v>
      </c>
      <c r="E37" s="202"/>
      <c r="F37" s="199">
        <f>IF('Π1. ΠΡΟΫΠ.ΣΜΟΣ ΠΡΑΞΗΣ'!$C$19='ΥΠΟΛΟΓΙΣΜΟΣ ΤΙΜΗΣ ΒΑΣΗΣ'!$C$1,'Π2.ΚΤΙΡΙΑΚΑ ΕΚΣΥΓΧΡ.'!C37*'Π2.ΚΤΙΡΙΑΚΑ ΕΚΣΥΓΧΡ.'!E37,'Π2.ΚΤΙΡΙΑΚΑ ΕΚΣΥΓΧΡ.'!D37*'Π2.ΚΤΙΡΙΑΚΑ ΕΚΣΥΓΧΡ.'!E37)</f>
        <v>0</v>
      </c>
      <c r="J37" s="11"/>
      <c r="K37" s="34"/>
    </row>
    <row r="38" spans="1:11" ht="63.75" customHeight="1" thickBot="1" x14ac:dyDescent="0.3">
      <c r="A38" s="203"/>
      <c r="B38" s="204" t="s">
        <v>158</v>
      </c>
      <c r="C38" s="205">
        <f>SUM(C20:C37)</f>
        <v>0.99999999999999989</v>
      </c>
      <c r="D38" s="205">
        <f>SUM(D20:D37)</f>
        <v>0.99999999999999989</v>
      </c>
      <c r="E38" s="206"/>
      <c r="F38" s="207">
        <f>SUM(F20:F37)</f>
        <v>0</v>
      </c>
      <c r="G38" s="43" t="s">
        <v>209</v>
      </c>
    </row>
    <row r="39" spans="1:11" ht="13.5" customHeight="1" x14ac:dyDescent="0.25"/>
    <row r="40" spans="1:11" ht="70.5" customHeight="1" x14ac:dyDescent="0.25">
      <c r="A40" s="11" t="s">
        <v>159</v>
      </c>
      <c r="B40" s="321" t="s">
        <v>182</v>
      </c>
      <c r="C40" s="321"/>
      <c r="D40" s="321"/>
      <c r="E40" s="321"/>
    </row>
  </sheetData>
  <sheetProtection selectLockedCells="1"/>
  <mergeCells count="23">
    <mergeCell ref="C14:F14"/>
    <mergeCell ref="B40:E40"/>
    <mergeCell ref="A14:B14"/>
    <mergeCell ref="A9:B9"/>
    <mergeCell ref="A10:B10"/>
    <mergeCell ref="A11:B11"/>
    <mergeCell ref="A12:B12"/>
    <mergeCell ref="A13:B13"/>
    <mergeCell ref="F18:F19"/>
    <mergeCell ref="E18:E19"/>
    <mergeCell ref="B18:B19"/>
    <mergeCell ref="A18:A19"/>
    <mergeCell ref="A16:F16"/>
    <mergeCell ref="A17:F17"/>
    <mergeCell ref="A7:F7"/>
    <mergeCell ref="A6:F6"/>
    <mergeCell ref="A1:F4"/>
    <mergeCell ref="A5:F5"/>
    <mergeCell ref="C13:F13"/>
    <mergeCell ref="C12:F12"/>
    <mergeCell ref="C11:F11"/>
    <mergeCell ref="C10:F10"/>
    <mergeCell ref="A8:F8"/>
  </mergeCells>
  <printOptions horizontalCentered="1"/>
  <pageMargins left="0.43307086614173229" right="0.31496062992125984" top="0.47244094488188981" bottom="0.43307086614173229" header="0.31496062992125984" footer="0.31496062992125984"/>
  <pageSetup paperSize="9" scale="67"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H36"/>
  <sheetViews>
    <sheetView zoomScaleNormal="100" workbookViewId="0">
      <selection activeCell="D31" sqref="D31:H31"/>
    </sheetView>
  </sheetViews>
  <sheetFormatPr defaultRowHeight="15" x14ac:dyDescent="0.25"/>
  <cols>
    <col min="1" max="1" width="6.42578125" bestFit="1" customWidth="1"/>
    <col min="2" max="2" width="36.28515625" customWidth="1"/>
    <col min="3" max="3" width="11.140625" customWidth="1"/>
    <col min="4" max="8" width="10.7109375" customWidth="1"/>
  </cols>
  <sheetData>
    <row r="1" spans="1:8" s="11" customFormat="1" x14ac:dyDescent="0.25">
      <c r="C1" s="27"/>
      <c r="D1" s="27"/>
      <c r="F1" s="21"/>
    </row>
    <row r="2" spans="1:8" s="11" customFormat="1" x14ac:dyDescent="0.25">
      <c r="C2" s="27"/>
      <c r="D2" s="27"/>
      <c r="F2" s="21"/>
    </row>
    <row r="3" spans="1:8" s="11" customFormat="1" x14ac:dyDescent="0.25">
      <c r="C3" s="27"/>
      <c r="D3" s="27"/>
      <c r="F3" s="21"/>
    </row>
    <row r="4" spans="1:8" s="11" customFormat="1" x14ac:dyDescent="0.25">
      <c r="C4" s="27"/>
      <c r="D4" s="27"/>
      <c r="F4" s="21"/>
    </row>
    <row r="5" spans="1:8" s="15" customFormat="1" ht="26.25" customHeight="1" x14ac:dyDescent="0.25">
      <c r="A5" s="287" t="s">
        <v>95</v>
      </c>
      <c r="B5" s="287"/>
      <c r="C5" s="287"/>
      <c r="D5" s="287"/>
      <c r="E5" s="287"/>
      <c r="F5" s="287"/>
      <c r="G5" s="287"/>
      <c r="H5" s="287"/>
    </row>
    <row r="6" spans="1:8" s="15" customFormat="1" ht="50.25" customHeight="1" thickBot="1" x14ac:dyDescent="0.3">
      <c r="A6" s="286" t="s">
        <v>169</v>
      </c>
      <c r="B6" s="287"/>
      <c r="C6" s="287"/>
      <c r="D6" s="287"/>
      <c r="E6" s="287"/>
      <c r="F6" s="287"/>
      <c r="G6" s="287"/>
      <c r="H6" s="287"/>
    </row>
    <row r="7" spans="1:8" s="15" customFormat="1" ht="27.75" customHeight="1" x14ac:dyDescent="0.25">
      <c r="A7" s="294" t="s">
        <v>173</v>
      </c>
      <c r="B7" s="343"/>
      <c r="C7" s="343"/>
      <c r="D7" s="343"/>
      <c r="E7" s="343"/>
      <c r="F7" s="343"/>
      <c r="G7" s="343"/>
      <c r="H7" s="344"/>
    </row>
    <row r="8" spans="1:8" s="15" customFormat="1" ht="27" customHeight="1" thickBot="1" x14ac:dyDescent="0.3">
      <c r="A8" s="297" t="s">
        <v>172</v>
      </c>
      <c r="B8" s="345"/>
      <c r="C8" s="345"/>
      <c r="D8" s="345"/>
      <c r="E8" s="345"/>
      <c r="F8" s="345"/>
      <c r="G8" s="345"/>
      <c r="H8" s="346"/>
    </row>
    <row r="9" spans="1:8" s="16" customFormat="1" ht="13.5" thickBot="1" x14ac:dyDescent="0.3">
      <c r="A9" s="307"/>
      <c r="B9" s="307"/>
      <c r="C9" s="307"/>
      <c r="D9" s="307"/>
      <c r="E9" s="307"/>
      <c r="F9" s="307"/>
      <c r="G9" s="307"/>
      <c r="H9" s="307"/>
    </row>
    <row r="10" spans="1:8" s="16" customFormat="1" ht="18" customHeight="1" x14ac:dyDescent="0.25">
      <c r="A10" s="325" t="s">
        <v>97</v>
      </c>
      <c r="B10" s="326"/>
      <c r="C10" s="315" t="str">
        <f>'ΥΠΟΛΟΓΙΣΜΟΣ ΤΙΜΗΣ ΒΑΣΗΣ'!C13</f>
        <v>0</v>
      </c>
      <c r="D10" s="316"/>
      <c r="E10" s="316"/>
      <c r="F10" s="316"/>
      <c r="G10" s="316"/>
      <c r="H10" s="317"/>
    </row>
    <row r="11" spans="1:8" s="16" customFormat="1" ht="18" customHeight="1" x14ac:dyDescent="0.25">
      <c r="A11" s="327" t="s">
        <v>98</v>
      </c>
      <c r="B11" s="328"/>
      <c r="C11" s="312" t="str">
        <f>'ΥΠΟΛΟΓΙΣΜΟΣ ΤΙΜΗΣ ΒΑΣΗΣ'!C14</f>
        <v>0</v>
      </c>
      <c r="D11" s="313"/>
      <c r="E11" s="313"/>
      <c r="F11" s="313"/>
      <c r="G11" s="313"/>
      <c r="H11" s="314"/>
    </row>
    <row r="12" spans="1:8" s="16" customFormat="1" ht="18" customHeight="1" x14ac:dyDescent="0.25">
      <c r="A12" s="327" t="s">
        <v>92</v>
      </c>
      <c r="B12" s="328"/>
      <c r="C12" s="312" t="str">
        <f>'ΥΠΟΛΟΓΙΣΜΟΣ ΤΙΜΗΣ ΒΑΣΗΣ'!C15</f>
        <v>0</v>
      </c>
      <c r="D12" s="313"/>
      <c r="E12" s="313"/>
      <c r="F12" s="313"/>
      <c r="G12" s="313"/>
      <c r="H12" s="314"/>
    </row>
    <row r="13" spans="1:8" s="16" customFormat="1" ht="18" customHeight="1" x14ac:dyDescent="0.25">
      <c r="A13" s="327" t="s">
        <v>93</v>
      </c>
      <c r="B13" s="328"/>
      <c r="C13" s="312" t="str">
        <f>'ΥΠΟΛΟΓΙΣΜΟΣ ΤΙΜΗΣ ΒΑΣΗΣ'!C16</f>
        <v>0</v>
      </c>
      <c r="D13" s="313"/>
      <c r="E13" s="313"/>
      <c r="F13" s="313"/>
      <c r="G13" s="313"/>
      <c r="H13" s="314"/>
    </row>
    <row r="14" spans="1:8" s="16" customFormat="1" ht="18" customHeight="1" thickBot="1" x14ac:dyDescent="0.3">
      <c r="A14" s="322" t="s">
        <v>94</v>
      </c>
      <c r="B14" s="323"/>
      <c r="C14" s="318" t="str">
        <f>'ΥΠΟΛΟΓΙΣΜΟΣ ΤΙΜΗΣ ΒΑΣΗΣ'!C17</f>
        <v>0</v>
      </c>
      <c r="D14" s="319"/>
      <c r="E14" s="319"/>
      <c r="F14" s="319"/>
      <c r="G14" s="319"/>
      <c r="H14" s="320"/>
    </row>
    <row r="15" spans="1:8" s="16" customFormat="1" ht="18" customHeight="1" x14ac:dyDescent="0.25"/>
    <row r="16" spans="1:8" ht="27" customHeight="1" thickBot="1" x14ac:dyDescent="0.3">
      <c r="A16" s="352" t="s">
        <v>165</v>
      </c>
      <c r="B16" s="353"/>
      <c r="C16" s="353"/>
      <c r="D16" s="353"/>
      <c r="E16" s="353"/>
      <c r="F16" s="353"/>
      <c r="G16" s="353"/>
      <c r="H16" s="354"/>
    </row>
    <row r="17" spans="1:8" ht="45" x14ac:dyDescent="0.25">
      <c r="A17" s="85" t="s">
        <v>77</v>
      </c>
      <c r="B17" s="86" t="s">
        <v>178</v>
      </c>
      <c r="C17" s="86" t="s">
        <v>99</v>
      </c>
      <c r="D17" s="86" t="s">
        <v>123</v>
      </c>
      <c r="E17" s="86" t="s">
        <v>100</v>
      </c>
      <c r="F17" s="87" t="s">
        <v>124</v>
      </c>
      <c r="G17" s="86" t="s">
        <v>101</v>
      </c>
      <c r="H17" s="88" t="s">
        <v>129</v>
      </c>
    </row>
    <row r="18" spans="1:8" ht="27" customHeight="1" x14ac:dyDescent="0.25">
      <c r="A18" s="82">
        <v>1</v>
      </c>
      <c r="B18" s="9" t="s">
        <v>136</v>
      </c>
      <c r="C18" s="25" t="s">
        <v>144</v>
      </c>
      <c r="D18" s="25"/>
      <c r="E18" s="30"/>
      <c r="F18" s="10">
        <f t="shared" ref="F18:F26" si="0">D18*E18</f>
        <v>0</v>
      </c>
      <c r="G18" s="10">
        <f t="shared" ref="G18:G26" si="1">F18*0.24</f>
        <v>0</v>
      </c>
      <c r="H18" s="83">
        <f>F18+G18</f>
        <v>0</v>
      </c>
    </row>
    <row r="19" spans="1:8" ht="27" customHeight="1" x14ac:dyDescent="0.25">
      <c r="A19" s="78">
        <v>2</v>
      </c>
      <c r="B19" s="9" t="s">
        <v>137</v>
      </c>
      <c r="C19" s="25" t="s">
        <v>180</v>
      </c>
      <c r="D19" s="28"/>
      <c r="E19" s="84"/>
      <c r="F19" s="10">
        <f t="shared" si="0"/>
        <v>0</v>
      </c>
      <c r="G19" s="10">
        <f t="shared" si="1"/>
        <v>0</v>
      </c>
      <c r="H19" s="83">
        <f t="shared" ref="H19:H26" si="2">F19+G19</f>
        <v>0</v>
      </c>
    </row>
    <row r="20" spans="1:8" ht="27" customHeight="1" x14ac:dyDescent="0.25">
      <c r="A20" s="78">
        <v>3</v>
      </c>
      <c r="B20" s="9" t="s">
        <v>138</v>
      </c>
      <c r="C20" s="25" t="s">
        <v>180</v>
      </c>
      <c r="D20" s="28"/>
      <c r="E20" s="31"/>
      <c r="F20" s="10">
        <f t="shared" si="0"/>
        <v>0</v>
      </c>
      <c r="G20" s="10">
        <f t="shared" si="1"/>
        <v>0</v>
      </c>
      <c r="H20" s="83">
        <f t="shared" si="2"/>
        <v>0</v>
      </c>
    </row>
    <row r="21" spans="1:8" ht="27" customHeight="1" x14ac:dyDescent="0.25">
      <c r="A21" s="78">
        <v>4</v>
      </c>
      <c r="B21" s="9" t="s">
        <v>139</v>
      </c>
      <c r="C21" s="25" t="s">
        <v>180</v>
      </c>
      <c r="D21" s="28"/>
      <c r="E21" s="32"/>
      <c r="F21" s="10">
        <f t="shared" si="0"/>
        <v>0</v>
      </c>
      <c r="G21" s="10">
        <f t="shared" si="1"/>
        <v>0</v>
      </c>
      <c r="H21" s="83">
        <f t="shared" si="2"/>
        <v>0</v>
      </c>
    </row>
    <row r="22" spans="1:8" ht="27" customHeight="1" x14ac:dyDescent="0.25">
      <c r="A22" s="82">
        <v>5</v>
      </c>
      <c r="B22" s="9" t="s">
        <v>140</v>
      </c>
      <c r="C22" s="25" t="s">
        <v>180</v>
      </c>
      <c r="D22" s="28"/>
      <c r="E22" s="32"/>
      <c r="F22" s="10">
        <f t="shared" si="0"/>
        <v>0</v>
      </c>
      <c r="G22" s="10">
        <f t="shared" si="1"/>
        <v>0</v>
      </c>
      <c r="H22" s="83">
        <f t="shared" si="2"/>
        <v>0</v>
      </c>
    </row>
    <row r="23" spans="1:8" ht="27" customHeight="1" x14ac:dyDescent="0.25">
      <c r="A23" s="78">
        <v>6</v>
      </c>
      <c r="B23" s="9" t="s">
        <v>141</v>
      </c>
      <c r="C23" s="25" t="s">
        <v>180</v>
      </c>
      <c r="D23" s="28"/>
      <c r="E23" s="32"/>
      <c r="F23" s="10">
        <f t="shared" si="0"/>
        <v>0</v>
      </c>
      <c r="G23" s="10">
        <f t="shared" si="1"/>
        <v>0</v>
      </c>
      <c r="H23" s="83">
        <f t="shared" si="2"/>
        <v>0</v>
      </c>
    </row>
    <row r="24" spans="1:8" ht="27" customHeight="1" x14ac:dyDescent="0.25">
      <c r="A24" s="78">
        <v>7</v>
      </c>
      <c r="B24" s="9" t="s">
        <v>142</v>
      </c>
      <c r="C24" s="25" t="s">
        <v>99</v>
      </c>
      <c r="D24" s="28"/>
      <c r="E24" s="32"/>
      <c r="F24" s="10">
        <f t="shared" si="0"/>
        <v>0</v>
      </c>
      <c r="G24" s="10">
        <f t="shared" si="1"/>
        <v>0</v>
      </c>
      <c r="H24" s="83">
        <f t="shared" si="2"/>
        <v>0</v>
      </c>
    </row>
    <row r="25" spans="1:8" ht="27" customHeight="1" x14ac:dyDescent="0.25">
      <c r="A25" s="78">
        <v>8</v>
      </c>
      <c r="B25" s="9" t="s">
        <v>151</v>
      </c>
      <c r="C25" s="28"/>
      <c r="D25" s="28"/>
      <c r="E25" s="32"/>
      <c r="F25" s="10">
        <f t="shared" si="0"/>
        <v>0</v>
      </c>
      <c r="G25" s="10">
        <f t="shared" si="1"/>
        <v>0</v>
      </c>
      <c r="H25" s="83">
        <f t="shared" si="2"/>
        <v>0</v>
      </c>
    </row>
    <row r="26" spans="1:8" ht="27" customHeight="1" thickBot="1" x14ac:dyDescent="0.3">
      <c r="A26" s="82">
        <v>9</v>
      </c>
      <c r="B26" s="9" t="s">
        <v>143</v>
      </c>
      <c r="C26" s="28"/>
      <c r="D26" s="28"/>
      <c r="E26" s="32"/>
      <c r="F26" s="10">
        <f t="shared" si="0"/>
        <v>0</v>
      </c>
      <c r="G26" s="10">
        <f t="shared" si="1"/>
        <v>0</v>
      </c>
      <c r="H26" s="83">
        <f t="shared" si="2"/>
        <v>0</v>
      </c>
    </row>
    <row r="27" spans="1:8" ht="31.5" customHeight="1" thickBot="1" x14ac:dyDescent="0.3">
      <c r="A27" s="92"/>
      <c r="B27" s="81" t="s">
        <v>129</v>
      </c>
      <c r="C27" s="93"/>
      <c r="D27" s="94"/>
      <c r="E27" s="95"/>
      <c r="F27" s="96">
        <f>SUM(F18:F26)</f>
        <v>0</v>
      </c>
      <c r="G27" s="96">
        <f>SUM(G18:G26)</f>
        <v>0</v>
      </c>
      <c r="H27" s="97">
        <f>SUM(H18:H26)</f>
        <v>0</v>
      </c>
    </row>
    <row r="29" spans="1:8" ht="30" customHeight="1" x14ac:dyDescent="0.25">
      <c r="B29" s="40" t="s">
        <v>179</v>
      </c>
      <c r="C29" s="37">
        <f>F27</f>
        <v>0</v>
      </c>
      <c r="D29" s="348"/>
      <c r="E29" s="349"/>
      <c r="F29" s="349"/>
      <c r="G29" s="349"/>
      <c r="H29" s="349"/>
    </row>
    <row r="30" spans="1:8" ht="30" customHeight="1" x14ac:dyDescent="0.25">
      <c r="B30" s="36" t="s">
        <v>183</v>
      </c>
      <c r="C30" s="38">
        <v>0</v>
      </c>
      <c r="D30" s="350"/>
      <c r="E30" s="351"/>
      <c r="F30" s="351"/>
      <c r="G30" s="351"/>
      <c r="H30" s="351"/>
    </row>
    <row r="31" spans="1:8" ht="45" customHeight="1" x14ac:dyDescent="0.25">
      <c r="B31" s="36" t="s">
        <v>153</v>
      </c>
      <c r="C31" s="39">
        <f>IFERROR(MIN(C29/C30,100),0)</f>
        <v>0</v>
      </c>
      <c r="D31" s="347" t="s">
        <v>152</v>
      </c>
      <c r="E31" s="347"/>
      <c r="F31" s="347"/>
      <c r="G31" s="347"/>
      <c r="H31" s="347"/>
    </row>
    <row r="33" spans="2:2" ht="23.45" customHeight="1" x14ac:dyDescent="0.25">
      <c r="B33" s="35" t="s">
        <v>149</v>
      </c>
    </row>
    <row r="34" spans="2:2" ht="34.5" customHeight="1" x14ac:dyDescent="0.25">
      <c r="B34" s="33" t="s">
        <v>147</v>
      </c>
    </row>
    <row r="35" spans="2:2" ht="39.75" customHeight="1" x14ac:dyDescent="0.25"/>
    <row r="36" spans="2:2" x14ac:dyDescent="0.25">
      <c r="B36" s="33" t="s">
        <v>148</v>
      </c>
    </row>
  </sheetData>
  <mergeCells count="19">
    <mergeCell ref="D31:H31"/>
    <mergeCell ref="D29:H29"/>
    <mergeCell ref="D30:H30"/>
    <mergeCell ref="A16:H16"/>
    <mergeCell ref="A13:B13"/>
    <mergeCell ref="A14:B14"/>
    <mergeCell ref="C14:H14"/>
    <mergeCell ref="A5:H5"/>
    <mergeCell ref="A6:H6"/>
    <mergeCell ref="A7:H7"/>
    <mergeCell ref="A8:H8"/>
    <mergeCell ref="A9:H9"/>
    <mergeCell ref="A12:B12"/>
    <mergeCell ref="C12:H12"/>
    <mergeCell ref="C13:H13"/>
    <mergeCell ref="C10:H10"/>
    <mergeCell ref="C11:H11"/>
    <mergeCell ref="A10:B10"/>
    <mergeCell ref="A11:B11"/>
  </mergeCells>
  <pageMargins left="0.70866141732283472" right="0.70866141732283472" top="0.74803149606299213" bottom="0.74803149606299213" header="0.31496062992125984" footer="0.31496062992125984"/>
  <pageSetup paperSize="9" scale="81"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N36"/>
  <sheetViews>
    <sheetView topLeftCell="A6" zoomScaleNormal="100" workbookViewId="0">
      <selection activeCell="F27" sqref="F27"/>
    </sheetView>
  </sheetViews>
  <sheetFormatPr defaultColWidth="9.140625" defaultRowHeight="15" x14ac:dyDescent="0.25"/>
  <cols>
    <col min="1" max="1" width="4.140625" style="2" bestFit="1" customWidth="1"/>
    <col min="2" max="2" width="9.140625" style="2"/>
    <col min="3" max="3" width="43.28515625" style="1" customWidth="1"/>
    <col min="4" max="4" width="10.140625" style="1" customWidth="1"/>
    <col min="5" max="5" width="11.5703125" style="1" customWidth="1"/>
    <col min="6" max="6" width="10.140625" style="1" customWidth="1"/>
    <col min="7" max="12" width="8.7109375" style="1" customWidth="1"/>
    <col min="13" max="16384" width="9.140625" style="1"/>
  </cols>
  <sheetData>
    <row r="1" spans="1:12" s="11" customFormat="1" x14ac:dyDescent="0.25"/>
    <row r="2" spans="1:12" s="11" customFormat="1" x14ac:dyDescent="0.25"/>
    <row r="3" spans="1:12" s="11" customFormat="1" x14ac:dyDescent="0.25"/>
    <row r="4" spans="1:12" s="11" customFormat="1" x14ac:dyDescent="0.25"/>
    <row r="5" spans="1:12" s="15" customFormat="1" ht="26.25" customHeight="1" x14ac:dyDescent="0.25">
      <c r="A5" s="287" t="s">
        <v>95</v>
      </c>
      <c r="B5" s="287"/>
      <c r="C5" s="287"/>
      <c r="D5" s="287"/>
      <c r="E5" s="287"/>
      <c r="F5" s="287"/>
      <c r="G5" s="287"/>
      <c r="H5" s="287"/>
      <c r="I5" s="287"/>
      <c r="J5" s="287"/>
      <c r="K5" s="287"/>
      <c r="L5" s="287"/>
    </row>
    <row r="6" spans="1:12" s="15" customFormat="1" ht="33.75" customHeight="1" thickBot="1" x14ac:dyDescent="0.3">
      <c r="A6" s="359" t="s">
        <v>96</v>
      </c>
      <c r="B6" s="359"/>
      <c r="C6" s="359"/>
      <c r="D6" s="359"/>
      <c r="E6" s="359"/>
      <c r="F6" s="359"/>
      <c r="G6" s="359"/>
      <c r="H6" s="359"/>
      <c r="I6" s="359"/>
      <c r="J6" s="359"/>
      <c r="K6" s="359"/>
      <c r="L6" s="359"/>
    </row>
    <row r="7" spans="1:12" s="15" customFormat="1" ht="27.75" customHeight="1" x14ac:dyDescent="0.25">
      <c r="A7" s="294" t="s">
        <v>173</v>
      </c>
      <c r="B7" s="295"/>
      <c r="C7" s="295"/>
      <c r="D7" s="295"/>
      <c r="E7" s="295"/>
      <c r="F7" s="295"/>
      <c r="G7" s="295"/>
      <c r="H7" s="295"/>
      <c r="I7" s="295"/>
      <c r="J7" s="295"/>
      <c r="K7" s="295"/>
      <c r="L7" s="296"/>
    </row>
    <row r="8" spans="1:12" s="15" customFormat="1" ht="27" customHeight="1" thickBot="1" x14ac:dyDescent="0.3">
      <c r="A8" s="297" t="s">
        <v>172</v>
      </c>
      <c r="B8" s="298"/>
      <c r="C8" s="298"/>
      <c r="D8" s="298"/>
      <c r="E8" s="298"/>
      <c r="F8" s="298"/>
      <c r="G8" s="298"/>
      <c r="H8" s="298"/>
      <c r="I8" s="298"/>
      <c r="J8" s="298"/>
      <c r="K8" s="298"/>
      <c r="L8" s="299"/>
    </row>
    <row r="9" spans="1:12" s="15" customFormat="1" ht="12.75" customHeight="1" thickBot="1" x14ac:dyDescent="0.3">
      <c r="A9" s="56"/>
      <c r="B9" s="56"/>
      <c r="C9" s="56"/>
      <c r="D9" s="56"/>
      <c r="E9" s="56"/>
      <c r="F9" s="56"/>
      <c r="G9" s="56"/>
      <c r="H9" s="56"/>
      <c r="I9" s="56"/>
      <c r="J9" s="56"/>
      <c r="K9" s="56"/>
      <c r="L9" s="56"/>
    </row>
    <row r="10" spans="1:12" s="16" customFormat="1" ht="16.5" customHeight="1" x14ac:dyDescent="0.25">
      <c r="A10" s="360" t="s">
        <v>97</v>
      </c>
      <c r="B10" s="361"/>
      <c r="C10" s="361"/>
      <c r="D10" s="316" t="str">
        <f>'Π1. ΠΡΟΫΠ.ΣΜΟΣ ΠΡΑΞΗΣ'!D10:K10</f>
        <v>0</v>
      </c>
      <c r="E10" s="316"/>
      <c r="F10" s="316"/>
      <c r="G10" s="316"/>
      <c r="H10" s="316"/>
      <c r="I10" s="316"/>
      <c r="J10" s="316"/>
      <c r="K10" s="316"/>
      <c r="L10" s="317"/>
    </row>
    <row r="11" spans="1:12" s="16" customFormat="1" ht="16.5" customHeight="1" x14ac:dyDescent="0.25">
      <c r="A11" s="357" t="s">
        <v>98</v>
      </c>
      <c r="B11" s="358"/>
      <c r="C11" s="358"/>
      <c r="D11" s="313" t="str">
        <f>'Π1. ΠΡΟΫΠ.ΣΜΟΣ ΠΡΑΞΗΣ'!D11:K11</f>
        <v>0</v>
      </c>
      <c r="E11" s="313"/>
      <c r="F11" s="313"/>
      <c r="G11" s="313"/>
      <c r="H11" s="313"/>
      <c r="I11" s="313"/>
      <c r="J11" s="313"/>
      <c r="K11" s="313"/>
      <c r="L11" s="314"/>
    </row>
    <row r="12" spans="1:12" s="16" customFormat="1" ht="16.5" customHeight="1" x14ac:dyDescent="0.25">
      <c r="A12" s="357" t="s">
        <v>92</v>
      </c>
      <c r="B12" s="358"/>
      <c r="C12" s="358"/>
      <c r="D12" s="313" t="str">
        <f>'Π1. ΠΡΟΫΠ.ΣΜΟΣ ΠΡΑΞΗΣ'!D12:K12</f>
        <v>0</v>
      </c>
      <c r="E12" s="313"/>
      <c r="F12" s="313"/>
      <c r="G12" s="313"/>
      <c r="H12" s="313"/>
      <c r="I12" s="313"/>
      <c r="J12" s="313"/>
      <c r="K12" s="313"/>
      <c r="L12" s="314"/>
    </row>
    <row r="13" spans="1:12" s="16" customFormat="1" ht="16.5" customHeight="1" x14ac:dyDescent="0.25">
      <c r="A13" s="357" t="s">
        <v>93</v>
      </c>
      <c r="B13" s="358"/>
      <c r="C13" s="358"/>
      <c r="D13" s="313" t="str">
        <f>'Π1. ΠΡΟΫΠ.ΣΜΟΣ ΠΡΑΞΗΣ'!D13:K13</f>
        <v>0</v>
      </c>
      <c r="E13" s="313"/>
      <c r="F13" s="313"/>
      <c r="G13" s="313"/>
      <c r="H13" s="313"/>
      <c r="I13" s="313"/>
      <c r="J13" s="313"/>
      <c r="K13" s="313"/>
      <c r="L13" s="314"/>
    </row>
    <row r="14" spans="1:12" s="16" customFormat="1" ht="16.5" customHeight="1" thickBot="1" x14ac:dyDescent="0.3">
      <c r="A14" s="355" t="s">
        <v>94</v>
      </c>
      <c r="B14" s="356"/>
      <c r="C14" s="356"/>
      <c r="D14" s="319" t="str">
        <f>'Π1. ΠΡΟΫΠ.ΣΜΟΣ ΠΡΑΞΗΣ'!D14:K14</f>
        <v>0</v>
      </c>
      <c r="E14" s="319"/>
      <c r="F14" s="319"/>
      <c r="G14" s="319"/>
      <c r="H14" s="319"/>
      <c r="I14" s="319"/>
      <c r="J14" s="319"/>
      <c r="K14" s="319"/>
      <c r="L14" s="320"/>
    </row>
    <row r="15" spans="1:12" ht="15.75" thickBot="1" x14ac:dyDescent="0.3"/>
    <row r="16" spans="1:12" ht="32.25" customHeight="1" thickBot="1" x14ac:dyDescent="0.3">
      <c r="A16" s="363" t="s">
        <v>0</v>
      </c>
      <c r="B16" s="364"/>
      <c r="C16" s="364"/>
      <c r="D16" s="364"/>
      <c r="E16" s="364"/>
      <c r="F16" s="364"/>
      <c r="G16" s="364"/>
      <c r="H16" s="364"/>
      <c r="I16" s="364"/>
      <c r="J16" s="364"/>
      <c r="K16" s="364"/>
      <c r="L16" s="365"/>
    </row>
    <row r="17" spans="1:14" ht="20.25" customHeight="1" x14ac:dyDescent="0.25">
      <c r="A17" s="366" t="s">
        <v>1</v>
      </c>
      <c r="B17" s="372" t="s">
        <v>20</v>
      </c>
      <c r="C17" s="368" t="s">
        <v>37</v>
      </c>
      <c r="D17" s="368" t="s">
        <v>2</v>
      </c>
      <c r="E17" s="368" t="s">
        <v>38</v>
      </c>
      <c r="F17" s="368" t="s">
        <v>103</v>
      </c>
      <c r="G17" s="370" t="s">
        <v>39</v>
      </c>
      <c r="H17" s="370"/>
      <c r="I17" s="370"/>
      <c r="J17" s="370"/>
      <c r="K17" s="370"/>
      <c r="L17" s="371"/>
    </row>
    <row r="18" spans="1:14" ht="36" customHeight="1" x14ac:dyDescent="0.25">
      <c r="A18" s="367"/>
      <c r="B18" s="373"/>
      <c r="C18" s="369"/>
      <c r="D18" s="369"/>
      <c r="E18" s="369"/>
      <c r="F18" s="369"/>
      <c r="G18" s="59" t="s">
        <v>3</v>
      </c>
      <c r="H18" s="59" t="s">
        <v>4</v>
      </c>
      <c r="I18" s="59" t="s">
        <v>5</v>
      </c>
      <c r="J18" s="59" t="s">
        <v>6</v>
      </c>
      <c r="K18" s="58" t="s">
        <v>7</v>
      </c>
      <c r="L18" s="60" t="s">
        <v>8</v>
      </c>
    </row>
    <row r="19" spans="1:14" ht="40.5" customHeight="1" x14ac:dyDescent="0.25">
      <c r="A19" s="61">
        <v>1</v>
      </c>
      <c r="B19" s="3" t="s">
        <v>21</v>
      </c>
      <c r="C19" s="4" t="s">
        <v>170</v>
      </c>
      <c r="D19" s="5">
        <f>'Π1. ΠΡΟΫΠ.ΣΜΟΣ ΠΡΑΞΗΣ'!J68</f>
        <v>0</v>
      </c>
      <c r="E19" s="6"/>
      <c r="F19" s="7">
        <f>IFERROR(D19/$D$29,0)</f>
        <v>0</v>
      </c>
      <c r="G19" s="47"/>
      <c r="H19" s="47"/>
      <c r="I19" s="47"/>
      <c r="J19" s="47"/>
      <c r="K19" s="47"/>
      <c r="L19" s="62"/>
    </row>
    <row r="20" spans="1:14" ht="40.5" customHeight="1" x14ac:dyDescent="0.25">
      <c r="A20" s="61">
        <v>2</v>
      </c>
      <c r="B20" s="3" t="s">
        <v>23</v>
      </c>
      <c r="C20" s="4" t="s">
        <v>40</v>
      </c>
      <c r="D20" s="5">
        <f>'Π1. ΠΡΟΫΠ.ΣΜΟΣ ΠΡΑΞΗΣ'!J26</f>
        <v>0</v>
      </c>
      <c r="E20" s="6"/>
      <c r="F20" s="7">
        <f t="shared" ref="F20:F28" si="0">IFERROR(D20/$D$29,0)</f>
        <v>0</v>
      </c>
      <c r="G20" s="48"/>
      <c r="H20" s="48"/>
      <c r="I20" s="48"/>
      <c r="J20" s="48"/>
      <c r="K20" s="47"/>
      <c r="L20" s="62"/>
    </row>
    <row r="21" spans="1:14" ht="40.5" customHeight="1" x14ac:dyDescent="0.25">
      <c r="A21" s="61">
        <v>3</v>
      </c>
      <c r="B21" s="3" t="s">
        <v>24</v>
      </c>
      <c r="C21" s="4" t="s">
        <v>10</v>
      </c>
      <c r="D21" s="5">
        <f>'Π1. ΠΡΟΫΠ.ΣΜΟΣ ΠΡΑΞΗΣ'!J36</f>
        <v>0</v>
      </c>
      <c r="E21" s="6"/>
      <c r="F21" s="7">
        <f t="shared" si="0"/>
        <v>0</v>
      </c>
      <c r="G21" s="48"/>
      <c r="H21" s="48"/>
      <c r="I21" s="48"/>
      <c r="J21" s="48"/>
      <c r="K21" s="47"/>
      <c r="L21" s="62"/>
    </row>
    <row r="22" spans="1:14" ht="40.5" customHeight="1" x14ac:dyDescent="0.25">
      <c r="A22" s="61">
        <v>4</v>
      </c>
      <c r="B22" s="3" t="s">
        <v>25</v>
      </c>
      <c r="C22" s="4" t="s">
        <v>11</v>
      </c>
      <c r="D22" s="5">
        <f>'Π1. ΠΡΟΫΠ.ΣΜΟΣ ΠΡΑΞΗΣ'!J43</f>
        <v>0</v>
      </c>
      <c r="E22" s="6"/>
      <c r="F22" s="7">
        <f t="shared" si="0"/>
        <v>0</v>
      </c>
      <c r="G22" s="47"/>
      <c r="H22" s="47"/>
      <c r="I22" s="47"/>
      <c r="J22" s="47"/>
      <c r="K22" s="47"/>
      <c r="L22" s="62"/>
    </row>
    <row r="23" spans="1:14" ht="40.5" customHeight="1" x14ac:dyDescent="0.25">
      <c r="A23" s="61">
        <v>5</v>
      </c>
      <c r="B23" s="3" t="s">
        <v>26</v>
      </c>
      <c r="C23" s="4" t="s">
        <v>12</v>
      </c>
      <c r="D23" s="5">
        <f>'Π1. ΠΡΟΫΠ.ΣΜΟΣ ΠΡΑΞΗΣ'!J48</f>
        <v>0</v>
      </c>
      <c r="E23" s="6"/>
      <c r="F23" s="7">
        <f t="shared" si="0"/>
        <v>0</v>
      </c>
      <c r="G23" s="47"/>
      <c r="H23" s="47"/>
      <c r="I23" s="47"/>
      <c r="J23" s="47"/>
      <c r="K23" s="47"/>
      <c r="L23" s="62"/>
    </row>
    <row r="24" spans="1:14" ht="40.5" customHeight="1" x14ac:dyDescent="0.25">
      <c r="A24" s="61">
        <v>6</v>
      </c>
      <c r="B24" s="3" t="s">
        <v>22</v>
      </c>
      <c r="C24" s="4" t="s">
        <v>210</v>
      </c>
      <c r="D24" s="5">
        <f>'Π1. ΠΡΟΫΠ.ΣΜΟΣ ΠΡΑΞΗΣ'!J69</f>
        <v>0</v>
      </c>
      <c r="E24" s="6"/>
      <c r="F24" s="7">
        <f t="shared" si="0"/>
        <v>0</v>
      </c>
      <c r="G24" s="47"/>
      <c r="H24" s="47"/>
      <c r="I24" s="47"/>
      <c r="J24" s="47"/>
      <c r="K24" s="47"/>
      <c r="L24" s="62"/>
      <c r="N24" s="170" t="s">
        <v>211</v>
      </c>
    </row>
    <row r="25" spans="1:14" ht="40.5" customHeight="1" x14ac:dyDescent="0.25">
      <c r="A25" s="61">
        <v>7</v>
      </c>
      <c r="B25" s="3" t="s">
        <v>29</v>
      </c>
      <c r="C25" s="57" t="s">
        <v>14</v>
      </c>
      <c r="D25" s="5">
        <f>'Π1. ΠΡΟΫΠ.ΣΜΟΣ ΠΡΑΞΗΣ'!J55</f>
        <v>0</v>
      </c>
      <c r="E25" s="6"/>
      <c r="F25" s="7">
        <f t="shared" si="0"/>
        <v>0</v>
      </c>
      <c r="G25" s="47"/>
      <c r="H25" s="47"/>
      <c r="I25" s="47"/>
      <c r="J25" s="47"/>
      <c r="K25" s="47"/>
      <c r="L25" s="62"/>
    </row>
    <row r="26" spans="1:14" ht="40.5" customHeight="1" x14ac:dyDescent="0.25">
      <c r="A26" s="61">
        <v>8</v>
      </c>
      <c r="B26" s="3" t="s">
        <v>30</v>
      </c>
      <c r="C26" s="4" t="s">
        <v>15</v>
      </c>
      <c r="D26" s="5">
        <f>'Π1. ΠΡΟΫΠ.ΣΜΟΣ ΠΡΑΞΗΣ'!J62*0.75</f>
        <v>0</v>
      </c>
      <c r="E26" s="6">
        <f>'Π1. ΠΡΟΫΠ.ΣΜΟΣ ΠΡΑΞΗΣ'!J62*0.25</f>
        <v>0</v>
      </c>
      <c r="F26" s="7">
        <f t="shared" si="0"/>
        <v>0</v>
      </c>
      <c r="G26" s="47"/>
      <c r="H26" s="47"/>
      <c r="I26" s="47"/>
      <c r="J26" s="47"/>
      <c r="K26" s="47"/>
      <c r="L26" s="62"/>
    </row>
    <row r="27" spans="1:14" ht="63" customHeight="1" x14ac:dyDescent="0.25">
      <c r="A27" s="61">
        <v>9</v>
      </c>
      <c r="B27" s="3" t="s">
        <v>27</v>
      </c>
      <c r="C27" s="4" t="s">
        <v>171</v>
      </c>
      <c r="D27" s="5">
        <f>'Π1. ΠΡΟΫΠ.ΣΜΟΣ ΠΡΑΞΗΣ'!J51</f>
        <v>0</v>
      </c>
      <c r="E27" s="6"/>
      <c r="F27" s="7">
        <f t="shared" si="0"/>
        <v>0</v>
      </c>
      <c r="G27" s="47"/>
      <c r="H27" s="47"/>
      <c r="I27" s="47"/>
      <c r="J27" s="47"/>
      <c r="K27" s="47"/>
      <c r="L27" s="62"/>
    </row>
    <row r="28" spans="1:14" ht="45.75" customHeight="1" thickBot="1" x14ac:dyDescent="0.3">
      <c r="A28" s="63">
        <v>10</v>
      </c>
      <c r="B28" s="64" t="s">
        <v>28</v>
      </c>
      <c r="C28" s="65" t="s">
        <v>175</v>
      </c>
      <c r="D28" s="66">
        <f>'Π1. ΠΡΟΫΠ.ΣΜΟΣ ΠΡΑΞΗΣ'!J52</f>
        <v>0</v>
      </c>
      <c r="E28" s="67"/>
      <c r="F28" s="7">
        <f t="shared" si="0"/>
        <v>0</v>
      </c>
      <c r="G28" s="68"/>
      <c r="H28" s="68"/>
      <c r="I28" s="68"/>
      <c r="J28" s="68"/>
      <c r="K28" s="68"/>
      <c r="L28" s="69"/>
    </row>
    <row r="29" spans="1:14" ht="30.75" thickBot="1" x14ac:dyDescent="0.3">
      <c r="A29" s="70"/>
      <c r="B29" s="71"/>
      <c r="C29" s="72" t="s">
        <v>18</v>
      </c>
      <c r="D29" s="73">
        <f>SUM(D19:D28)</f>
        <v>0</v>
      </c>
      <c r="E29" s="73">
        <f t="shared" ref="E29" si="1">SUM(E19:E28)</f>
        <v>0</v>
      </c>
      <c r="F29" s="74">
        <f>SUM(F19:F28)</f>
        <v>0</v>
      </c>
      <c r="G29" s="75" t="s">
        <v>19</v>
      </c>
      <c r="H29" s="75"/>
      <c r="I29" s="75"/>
      <c r="J29" s="75"/>
      <c r="K29" s="76"/>
      <c r="L29" s="77"/>
    </row>
    <row r="30" spans="1:14" ht="8.4499999999999993" customHeight="1" x14ac:dyDescent="0.25"/>
    <row r="31" spans="1:14" x14ac:dyDescent="0.25">
      <c r="A31" s="374" t="s">
        <v>31</v>
      </c>
      <c r="B31" s="374"/>
      <c r="C31" s="374"/>
      <c r="D31" s="374"/>
      <c r="E31" s="374"/>
      <c r="F31" s="374"/>
      <c r="G31" s="374"/>
      <c r="H31" s="374"/>
      <c r="I31" s="374"/>
      <c r="J31" s="374"/>
      <c r="K31" s="374"/>
      <c r="L31" s="374"/>
    </row>
    <row r="32" spans="1:14" x14ac:dyDescent="0.25">
      <c r="A32" s="374" t="s">
        <v>32</v>
      </c>
      <c r="B32" s="374"/>
      <c r="C32" s="374"/>
      <c r="D32" s="374"/>
      <c r="E32" s="374"/>
      <c r="F32" s="374"/>
      <c r="G32" s="374"/>
      <c r="H32" s="374"/>
      <c r="I32" s="374"/>
      <c r="J32" s="374"/>
      <c r="K32" s="374"/>
      <c r="L32" s="374"/>
    </row>
    <row r="33" spans="1:12" x14ac:dyDescent="0.25">
      <c r="A33" s="374" t="s">
        <v>33</v>
      </c>
      <c r="B33" s="374"/>
      <c r="C33" s="374"/>
      <c r="D33" s="374"/>
      <c r="E33" s="374"/>
      <c r="F33" s="374"/>
      <c r="G33" s="374"/>
      <c r="H33" s="374"/>
      <c r="I33" s="374"/>
      <c r="J33" s="374"/>
      <c r="K33" s="374"/>
      <c r="L33" s="374"/>
    </row>
    <row r="34" spans="1:12" x14ac:dyDescent="0.25">
      <c r="A34" s="374" t="s">
        <v>34</v>
      </c>
      <c r="B34" s="374"/>
      <c r="C34" s="374"/>
      <c r="D34" s="374"/>
      <c r="E34" s="374"/>
      <c r="F34" s="374"/>
      <c r="G34" s="374"/>
      <c r="H34" s="374"/>
      <c r="I34" s="374"/>
      <c r="J34" s="374"/>
      <c r="K34" s="374"/>
      <c r="L34" s="374"/>
    </row>
    <row r="35" spans="1:12" x14ac:dyDescent="0.25">
      <c r="A35" s="374" t="s">
        <v>35</v>
      </c>
      <c r="B35" s="374"/>
      <c r="C35" s="374"/>
      <c r="D35" s="374"/>
      <c r="E35" s="374"/>
      <c r="F35" s="374"/>
      <c r="G35" s="374"/>
      <c r="H35" s="374"/>
      <c r="I35" s="374"/>
      <c r="J35" s="374"/>
      <c r="K35" s="374"/>
      <c r="L35" s="374"/>
    </row>
    <row r="36" spans="1:12" ht="23.45" customHeight="1" x14ac:dyDescent="0.25">
      <c r="A36" s="362" t="s">
        <v>36</v>
      </c>
      <c r="B36" s="362"/>
      <c r="C36" s="362"/>
      <c r="D36" s="362"/>
      <c r="E36" s="362"/>
      <c r="F36" s="362"/>
      <c r="G36" s="362"/>
      <c r="H36" s="362"/>
      <c r="I36" s="362"/>
      <c r="J36" s="362"/>
      <c r="K36" s="362"/>
      <c r="L36" s="362"/>
    </row>
  </sheetData>
  <mergeCells count="28">
    <mergeCell ref="A36:L36"/>
    <mergeCell ref="A16:L16"/>
    <mergeCell ref="A17:A18"/>
    <mergeCell ref="D17:D18"/>
    <mergeCell ref="E17:E18"/>
    <mergeCell ref="G17:L17"/>
    <mergeCell ref="B17:B18"/>
    <mergeCell ref="F17:F18"/>
    <mergeCell ref="C17:C18"/>
    <mergeCell ref="A31:L31"/>
    <mergeCell ref="A32:L32"/>
    <mergeCell ref="A33:L33"/>
    <mergeCell ref="A34:L34"/>
    <mergeCell ref="A35:L35"/>
    <mergeCell ref="A5:L5"/>
    <mergeCell ref="A6:L6"/>
    <mergeCell ref="A7:L7"/>
    <mergeCell ref="A8:L8"/>
    <mergeCell ref="A10:C10"/>
    <mergeCell ref="A14:C14"/>
    <mergeCell ref="D10:L10"/>
    <mergeCell ref="D11:L11"/>
    <mergeCell ref="D12:L12"/>
    <mergeCell ref="D13:L13"/>
    <mergeCell ref="D14:L14"/>
    <mergeCell ref="A11:C11"/>
    <mergeCell ref="A12:C12"/>
    <mergeCell ref="A13:C13"/>
  </mergeCells>
  <phoneticPr fontId="3" type="noConversion"/>
  <conditionalFormatting sqref="D28">
    <cfRule type="cellIs" dxfId="3" priority="1" operator="greaterThan">
      <formula>4000</formula>
    </cfRule>
  </conditionalFormatting>
  <conditionalFormatting sqref="F19">
    <cfRule type="cellIs" dxfId="2" priority="5" operator="greaterThan">
      <formula>0.1</formula>
    </cfRule>
  </conditionalFormatting>
  <conditionalFormatting sqref="F24:F25">
    <cfRule type="expression" dxfId="1" priority="3">
      <formula>F24+F25&gt;0.12</formula>
    </cfRule>
  </conditionalFormatting>
  <conditionalFormatting sqref="F25">
    <cfRule type="expression" dxfId="0" priority="2">
      <formula>F24+F25&gt;0.12</formula>
    </cfRule>
  </conditionalFormatting>
  <pageMargins left="0.39370078740157483" right="0.43307086614173229" top="0.43307086614173229" bottom="0.31496062992125984" header="0.31496062992125984" footer="0.15748031496062992"/>
  <pageSetup paperSize="9" scale="98" fitToHeight="0"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68"/>
  <sheetViews>
    <sheetView zoomScaleNormal="100" workbookViewId="0">
      <selection activeCell="H15" sqref="H15"/>
    </sheetView>
  </sheetViews>
  <sheetFormatPr defaultColWidth="9.140625" defaultRowHeight="15" x14ac:dyDescent="0.25"/>
  <cols>
    <col min="1" max="1" width="20.7109375" style="11" bestFit="1" customWidth="1"/>
    <col min="2" max="2" width="28.42578125" style="11" customWidth="1"/>
    <col min="3" max="4" width="15.42578125" style="11" customWidth="1"/>
    <col min="5" max="5" width="17.140625" style="11" customWidth="1"/>
    <col min="6" max="6" width="13.7109375" style="11" customWidth="1"/>
    <col min="7" max="16384" width="9.140625" style="11"/>
  </cols>
  <sheetData>
    <row r="1" spans="1:15" x14ac:dyDescent="0.25">
      <c r="A1" s="311"/>
      <c r="B1" s="311"/>
      <c r="C1" s="311"/>
      <c r="D1" s="311"/>
      <c r="E1" s="311"/>
      <c r="F1" s="311"/>
    </row>
    <row r="2" spans="1:15" x14ac:dyDescent="0.25">
      <c r="A2" s="311"/>
      <c r="B2" s="311"/>
      <c r="C2" s="311"/>
      <c r="D2" s="311"/>
      <c r="E2" s="311"/>
      <c r="F2" s="311"/>
    </row>
    <row r="3" spans="1:15" x14ac:dyDescent="0.25">
      <c r="A3" s="311"/>
      <c r="B3" s="311"/>
      <c r="C3" s="311"/>
      <c r="D3" s="311"/>
      <c r="E3" s="311"/>
      <c r="F3" s="311"/>
    </row>
    <row r="4" spans="1:15" x14ac:dyDescent="0.25">
      <c r="A4" s="311"/>
      <c r="B4" s="311"/>
      <c r="C4" s="311"/>
      <c r="D4" s="311"/>
      <c r="E4" s="311"/>
      <c r="F4" s="311"/>
    </row>
    <row r="5" spans="1:15" s="15" customFormat="1" ht="26.25" customHeight="1" x14ac:dyDescent="0.25">
      <c r="A5" s="287" t="s">
        <v>95</v>
      </c>
      <c r="B5" s="287"/>
      <c r="C5" s="287"/>
      <c r="D5" s="287"/>
      <c r="E5" s="287"/>
      <c r="F5" s="287"/>
    </row>
    <row r="6" spans="1:15" s="15" customFormat="1" ht="50.25" customHeight="1" thickBot="1" x14ac:dyDescent="0.3">
      <c r="A6" s="310" t="s">
        <v>96</v>
      </c>
      <c r="B6" s="310"/>
      <c r="C6" s="310"/>
      <c r="D6" s="310"/>
      <c r="E6" s="310"/>
      <c r="F6" s="310"/>
    </row>
    <row r="7" spans="1:15" s="15" customFormat="1" ht="27.75" customHeight="1" x14ac:dyDescent="0.25">
      <c r="A7" s="294" t="s">
        <v>173</v>
      </c>
      <c r="B7" s="295"/>
      <c r="C7" s="295"/>
      <c r="D7" s="295"/>
      <c r="E7" s="295"/>
      <c r="F7" s="296"/>
    </row>
    <row r="8" spans="1:15" s="15" customFormat="1" ht="27" customHeight="1" thickBot="1" x14ac:dyDescent="0.3">
      <c r="A8" s="297" t="s">
        <v>172</v>
      </c>
      <c r="B8" s="298"/>
      <c r="C8" s="298"/>
      <c r="D8" s="298"/>
      <c r="E8" s="298"/>
      <c r="F8" s="299"/>
    </row>
    <row r="9" spans="1:15" s="15" customFormat="1" ht="27" customHeight="1" thickBot="1" x14ac:dyDescent="0.3">
      <c r="A9" s="56"/>
      <c r="B9" s="56"/>
      <c r="C9" s="56"/>
      <c r="D9" s="56"/>
      <c r="E9" s="56"/>
      <c r="F9" s="56"/>
      <c r="G9" s="49"/>
    </row>
    <row r="10" spans="1:15" ht="36.75" customHeight="1" x14ac:dyDescent="0.25">
      <c r="A10" s="406" t="s">
        <v>190</v>
      </c>
      <c r="B10" s="407"/>
      <c r="C10" s="407"/>
      <c r="D10" s="407"/>
      <c r="E10" s="407"/>
      <c r="F10" s="408"/>
    </row>
    <row r="11" spans="1:15" ht="47.25" customHeight="1" x14ac:dyDescent="0.25">
      <c r="A11" s="397" t="s">
        <v>189</v>
      </c>
      <c r="B11" s="398"/>
      <c r="C11" s="398"/>
      <c r="D11" s="398"/>
      <c r="E11" s="398"/>
      <c r="F11" s="399"/>
    </row>
    <row r="12" spans="1:15" ht="21" customHeight="1" x14ac:dyDescent="0.25">
      <c r="A12" s="413" t="s">
        <v>80</v>
      </c>
      <c r="B12" s="411" t="s">
        <v>81</v>
      </c>
      <c r="C12" s="409" t="s">
        <v>254</v>
      </c>
      <c r="D12" s="415" t="s">
        <v>193</v>
      </c>
      <c r="E12" s="415"/>
      <c r="F12" s="416"/>
    </row>
    <row r="13" spans="1:15" ht="81.75" customHeight="1" thickBot="1" x14ac:dyDescent="0.3">
      <c r="A13" s="414"/>
      <c r="B13" s="412"/>
      <c r="C13" s="410"/>
      <c r="D13" s="181" t="s">
        <v>213</v>
      </c>
      <c r="E13" s="182" t="s">
        <v>194</v>
      </c>
      <c r="F13" s="183" t="s">
        <v>195</v>
      </c>
    </row>
    <row r="14" spans="1:15" ht="19.149999999999999" customHeight="1" thickBot="1" x14ac:dyDescent="0.3">
      <c r="A14" s="400" t="s">
        <v>252</v>
      </c>
      <c r="B14" s="401"/>
      <c r="C14" s="401"/>
      <c r="D14" s="401"/>
      <c r="E14" s="401"/>
      <c r="F14" s="402"/>
    </row>
    <row r="15" spans="1:15" x14ac:dyDescent="0.25">
      <c r="A15" s="382" t="s">
        <v>82</v>
      </c>
      <c r="B15" s="23" t="s">
        <v>83</v>
      </c>
      <c r="C15" s="185">
        <v>1578.27</v>
      </c>
      <c r="D15" s="157">
        <v>1672.96</v>
      </c>
      <c r="E15" s="157">
        <v>1767.66</v>
      </c>
      <c r="F15" s="158">
        <v>1862.36</v>
      </c>
      <c r="J15" s="21"/>
      <c r="K15" s="21"/>
      <c r="L15" s="21"/>
      <c r="M15" s="21"/>
      <c r="N15" s="21"/>
      <c r="O15" s="21"/>
    </row>
    <row r="16" spans="1:15" x14ac:dyDescent="0.25">
      <c r="A16" s="383"/>
      <c r="B16" s="13" t="s">
        <v>84</v>
      </c>
      <c r="C16" s="184">
        <v>789.14</v>
      </c>
      <c r="D16" s="159">
        <v>836.49</v>
      </c>
      <c r="E16" s="159">
        <v>883.84</v>
      </c>
      <c r="F16" s="160">
        <v>931.18</v>
      </c>
      <c r="J16" s="21"/>
      <c r="K16" s="21"/>
      <c r="L16" s="21"/>
      <c r="M16" s="21"/>
      <c r="N16" s="21"/>
      <c r="O16" s="21"/>
    </row>
    <row r="17" spans="1:15" ht="15.75" thickBot="1" x14ac:dyDescent="0.3">
      <c r="A17" s="384"/>
      <c r="B17" s="24" t="s">
        <v>85</v>
      </c>
      <c r="C17" s="186">
        <v>473.48</v>
      </c>
      <c r="D17" s="161">
        <v>501.89</v>
      </c>
      <c r="E17" s="161">
        <v>530.29999999999995</v>
      </c>
      <c r="F17" s="162">
        <v>558.70000000000005</v>
      </c>
      <c r="J17" s="21"/>
      <c r="K17" s="21"/>
      <c r="L17" s="21"/>
      <c r="M17" s="21"/>
      <c r="N17" s="21"/>
      <c r="O17" s="21"/>
    </row>
    <row r="18" spans="1:15" x14ac:dyDescent="0.25">
      <c r="A18" s="382" t="s">
        <v>191</v>
      </c>
      <c r="B18" s="23" t="s">
        <v>83</v>
      </c>
      <c r="C18" s="185">
        <v>1815.01</v>
      </c>
      <c r="D18" s="157">
        <v>1923.91</v>
      </c>
      <c r="E18" s="157">
        <v>2032.82</v>
      </c>
      <c r="F18" s="158">
        <v>2141.71</v>
      </c>
      <c r="J18" s="21"/>
      <c r="K18" s="21"/>
      <c r="L18" s="21"/>
      <c r="M18" s="21"/>
      <c r="N18" s="21"/>
      <c r="O18" s="21"/>
    </row>
    <row r="19" spans="1:15" x14ac:dyDescent="0.25">
      <c r="A19" s="383"/>
      <c r="B19" s="13" t="s">
        <v>84</v>
      </c>
      <c r="C19" s="184">
        <v>908.03</v>
      </c>
      <c r="D19" s="159">
        <v>962.51</v>
      </c>
      <c r="E19" s="159">
        <v>1017</v>
      </c>
      <c r="F19" s="160">
        <v>1071.48</v>
      </c>
      <c r="J19" s="21"/>
      <c r="K19" s="21"/>
      <c r="L19" s="21"/>
      <c r="M19" s="21"/>
      <c r="N19" s="21"/>
      <c r="O19" s="21"/>
    </row>
    <row r="20" spans="1:15" ht="15.75" thickBot="1" x14ac:dyDescent="0.3">
      <c r="A20" s="384"/>
      <c r="B20" s="24" t="s">
        <v>85</v>
      </c>
      <c r="C20" s="186">
        <v>545.03</v>
      </c>
      <c r="D20" s="161">
        <v>577.73</v>
      </c>
      <c r="E20" s="161">
        <v>610.42999999999995</v>
      </c>
      <c r="F20" s="162">
        <v>643.14</v>
      </c>
      <c r="J20" s="21"/>
      <c r="K20" s="21"/>
      <c r="L20" s="21"/>
      <c r="M20" s="21"/>
      <c r="N20" s="21"/>
      <c r="O20" s="21"/>
    </row>
    <row r="21" spans="1:15" x14ac:dyDescent="0.25">
      <c r="A21" s="382" t="s">
        <v>192</v>
      </c>
      <c r="B21" s="23" t="s">
        <v>83</v>
      </c>
      <c r="C21" s="185">
        <v>1999.14</v>
      </c>
      <c r="D21" s="157">
        <v>2119.09</v>
      </c>
      <c r="E21" s="157">
        <v>2239.04</v>
      </c>
      <c r="F21" s="158">
        <v>2358.9899999999998</v>
      </c>
      <c r="J21" s="21"/>
      <c r="K21" s="21"/>
      <c r="L21" s="21"/>
      <c r="M21" s="21"/>
      <c r="N21" s="21"/>
      <c r="O21" s="21"/>
    </row>
    <row r="22" spans="1:15" x14ac:dyDescent="0.25">
      <c r="A22" s="383"/>
      <c r="B22" s="13" t="s">
        <v>84</v>
      </c>
      <c r="C22" s="184">
        <v>999.58</v>
      </c>
      <c r="D22" s="159">
        <v>1059.55</v>
      </c>
      <c r="E22" s="159">
        <v>1119.52</v>
      </c>
      <c r="F22" s="160">
        <v>1179.5</v>
      </c>
      <c r="J22" s="21"/>
      <c r="K22" s="21"/>
      <c r="L22" s="21"/>
      <c r="M22" s="21"/>
      <c r="N22" s="21"/>
      <c r="O22" s="21"/>
    </row>
    <row r="23" spans="1:15" ht="15.75" thickBot="1" x14ac:dyDescent="0.3">
      <c r="A23" s="384"/>
      <c r="B23" s="24" t="s">
        <v>85</v>
      </c>
      <c r="C23" s="186">
        <v>599.75</v>
      </c>
      <c r="D23" s="161">
        <v>635.73</v>
      </c>
      <c r="E23" s="161">
        <v>671.71</v>
      </c>
      <c r="F23" s="162">
        <v>707.7</v>
      </c>
      <c r="J23" s="21"/>
      <c r="K23" s="21"/>
      <c r="L23" s="21"/>
      <c r="M23" s="21"/>
      <c r="N23" s="21"/>
      <c r="O23" s="21"/>
    </row>
    <row r="24" spans="1:15" ht="19.149999999999999" customHeight="1" thickBot="1" x14ac:dyDescent="0.3">
      <c r="A24" s="403" t="s">
        <v>154</v>
      </c>
      <c r="B24" s="404"/>
      <c r="C24" s="404"/>
      <c r="D24" s="404"/>
      <c r="E24" s="404"/>
      <c r="F24" s="405"/>
      <c r="J24" s="21"/>
      <c r="K24" s="21"/>
      <c r="L24" s="21"/>
      <c r="M24" s="21"/>
      <c r="N24" s="21"/>
      <c r="O24" s="21"/>
    </row>
    <row r="25" spans="1:15" x14ac:dyDescent="0.25">
      <c r="A25" s="382" t="s">
        <v>82</v>
      </c>
      <c r="B25" s="23" t="s">
        <v>83</v>
      </c>
      <c r="C25" s="185">
        <v>1467.79</v>
      </c>
      <c r="D25" s="157">
        <v>1555.86</v>
      </c>
      <c r="E25" s="157">
        <v>1643.92</v>
      </c>
      <c r="F25" s="158">
        <v>1732</v>
      </c>
      <c r="J25" s="21"/>
      <c r="K25" s="21"/>
      <c r="L25" s="21"/>
      <c r="M25" s="21"/>
      <c r="N25" s="21"/>
      <c r="O25" s="21"/>
    </row>
    <row r="26" spans="1:15" x14ac:dyDescent="0.25">
      <c r="A26" s="383"/>
      <c r="B26" s="13" t="s">
        <v>84</v>
      </c>
      <c r="C26" s="184">
        <v>789.14</v>
      </c>
      <c r="D26" s="159">
        <v>836.49</v>
      </c>
      <c r="E26" s="159">
        <v>883.84</v>
      </c>
      <c r="F26" s="160">
        <v>931.18</v>
      </c>
      <c r="J26" s="21"/>
      <c r="K26" s="21"/>
      <c r="L26" s="21"/>
      <c r="M26" s="21"/>
      <c r="N26" s="21"/>
      <c r="O26" s="21"/>
    </row>
    <row r="27" spans="1:15" ht="15.75" thickBot="1" x14ac:dyDescent="0.3">
      <c r="A27" s="384"/>
      <c r="B27" s="24" t="s">
        <v>85</v>
      </c>
      <c r="C27" s="186">
        <v>473.48</v>
      </c>
      <c r="D27" s="161">
        <v>501.89</v>
      </c>
      <c r="E27" s="161">
        <v>530.29999999999995</v>
      </c>
      <c r="F27" s="162">
        <v>558.70000000000005</v>
      </c>
      <c r="J27" s="21"/>
      <c r="K27" s="21"/>
      <c r="L27" s="21"/>
      <c r="M27" s="21"/>
      <c r="N27" s="21"/>
      <c r="O27" s="21"/>
    </row>
    <row r="28" spans="1:15" x14ac:dyDescent="0.25">
      <c r="A28" s="382" t="s">
        <v>191</v>
      </c>
      <c r="B28" s="23" t="s">
        <v>83</v>
      </c>
      <c r="C28" s="185">
        <v>1687.7</v>
      </c>
      <c r="D28" s="157">
        <v>1788.97</v>
      </c>
      <c r="E28" s="157">
        <v>1890.22</v>
      </c>
      <c r="F28" s="158">
        <v>1991.49</v>
      </c>
      <c r="J28" s="21"/>
      <c r="K28" s="21"/>
      <c r="L28" s="21"/>
      <c r="M28" s="21"/>
      <c r="N28" s="21"/>
      <c r="O28" s="21"/>
    </row>
    <row r="29" spans="1:15" x14ac:dyDescent="0.25">
      <c r="A29" s="383"/>
      <c r="B29" s="13" t="s">
        <v>84</v>
      </c>
      <c r="C29" s="184">
        <v>908.03</v>
      </c>
      <c r="D29" s="159">
        <v>962.51</v>
      </c>
      <c r="E29" s="159">
        <v>1017</v>
      </c>
      <c r="F29" s="160">
        <v>1071.48</v>
      </c>
      <c r="J29" s="21"/>
      <c r="K29" s="21"/>
      <c r="L29" s="21"/>
      <c r="M29" s="21"/>
      <c r="N29" s="21"/>
      <c r="O29" s="21"/>
    </row>
    <row r="30" spans="1:15" ht="15.75" thickBot="1" x14ac:dyDescent="0.3">
      <c r="A30" s="384"/>
      <c r="B30" s="24" t="s">
        <v>85</v>
      </c>
      <c r="C30" s="186">
        <v>545.03</v>
      </c>
      <c r="D30" s="161">
        <v>577.73</v>
      </c>
      <c r="E30" s="161">
        <v>610.42999999999995</v>
      </c>
      <c r="F30" s="162">
        <v>643.14</v>
      </c>
      <c r="J30" s="21"/>
      <c r="K30" s="21"/>
      <c r="L30" s="21"/>
      <c r="M30" s="21"/>
      <c r="N30" s="21"/>
      <c r="O30" s="21"/>
    </row>
    <row r="31" spans="1:15" x14ac:dyDescent="0.25">
      <c r="A31" s="165"/>
      <c r="B31" s="166"/>
      <c r="C31" s="166"/>
      <c r="D31" s="166"/>
      <c r="E31" s="166"/>
      <c r="F31" s="166"/>
      <c r="G31" s="166"/>
      <c r="H31" s="166"/>
      <c r="I31" s="166"/>
    </row>
    <row r="32" spans="1:15" ht="15.75" thickBot="1" x14ac:dyDescent="0.3">
      <c r="A32" s="165"/>
      <c r="B32" s="166"/>
      <c r="C32" s="167"/>
      <c r="D32" s="21"/>
      <c r="E32" s="21"/>
      <c r="F32" s="21"/>
    </row>
    <row r="33" spans="1:6" ht="45.75" customHeight="1" x14ac:dyDescent="0.25">
      <c r="A33" s="375" t="s">
        <v>200</v>
      </c>
      <c r="B33" s="376"/>
      <c r="C33" s="376"/>
      <c r="D33" s="377"/>
      <c r="E33" s="46"/>
      <c r="F33" s="46"/>
    </row>
    <row r="34" spans="1:6" ht="39.75" customHeight="1" x14ac:dyDescent="0.25">
      <c r="A34" s="336" t="s">
        <v>77</v>
      </c>
      <c r="B34" s="334" t="s">
        <v>78</v>
      </c>
      <c r="C34" s="106" t="s">
        <v>157</v>
      </c>
      <c r="D34" s="107" t="s">
        <v>157</v>
      </c>
      <c r="E34" s="46"/>
      <c r="F34" s="46"/>
    </row>
    <row r="35" spans="1:6" ht="44.25" customHeight="1" x14ac:dyDescent="0.25">
      <c r="A35" s="336"/>
      <c r="B35" s="334"/>
      <c r="C35" s="106" t="s">
        <v>251</v>
      </c>
      <c r="D35" s="107" t="s">
        <v>196</v>
      </c>
      <c r="E35" s="46"/>
      <c r="F35" s="46"/>
    </row>
    <row r="36" spans="1:6" ht="29.45" customHeight="1" x14ac:dyDescent="0.25">
      <c r="A36" s="78" t="s">
        <v>41</v>
      </c>
      <c r="B36" s="9" t="s">
        <v>42</v>
      </c>
      <c r="C36" s="41">
        <v>2.6600000000000002E-2</v>
      </c>
      <c r="D36" s="163">
        <v>2.87E-2</v>
      </c>
      <c r="E36" s="46"/>
      <c r="F36" s="46"/>
    </row>
    <row r="37" spans="1:6" ht="29.45" customHeight="1" x14ac:dyDescent="0.25">
      <c r="A37" s="78" t="s">
        <v>43</v>
      </c>
      <c r="B37" s="9" t="s">
        <v>44</v>
      </c>
      <c r="C37" s="41">
        <v>0.28000000000000003</v>
      </c>
      <c r="D37" s="163" t="s">
        <v>45</v>
      </c>
      <c r="E37" s="46"/>
      <c r="F37" s="46"/>
    </row>
    <row r="38" spans="1:6" ht="29.45" customHeight="1" x14ac:dyDescent="0.25">
      <c r="A38" s="78" t="s">
        <v>46</v>
      </c>
      <c r="B38" s="9" t="s">
        <v>47</v>
      </c>
      <c r="C38" s="41" t="s">
        <v>45</v>
      </c>
      <c r="D38" s="163">
        <v>0.22579999999999997</v>
      </c>
      <c r="E38" s="46"/>
      <c r="F38" s="46"/>
    </row>
    <row r="39" spans="1:6" ht="29.45" customHeight="1" x14ac:dyDescent="0.25">
      <c r="A39" s="78" t="s">
        <v>48</v>
      </c>
      <c r="B39" s="9" t="s">
        <v>49</v>
      </c>
      <c r="C39" s="45">
        <v>6.6699999999999995E-2</v>
      </c>
      <c r="D39" s="164">
        <v>7.17E-2</v>
      </c>
      <c r="E39" s="46"/>
      <c r="F39" s="46"/>
    </row>
    <row r="40" spans="1:6" ht="29.45" customHeight="1" x14ac:dyDescent="0.25">
      <c r="A40" s="78" t="s">
        <v>50</v>
      </c>
      <c r="B40" s="9" t="s">
        <v>51</v>
      </c>
      <c r="C40" s="45">
        <v>0.1</v>
      </c>
      <c r="D40" s="164">
        <v>0.1075</v>
      </c>
      <c r="E40" s="46"/>
      <c r="F40" s="46"/>
    </row>
    <row r="41" spans="1:6" ht="29.45" customHeight="1" x14ac:dyDescent="0.25">
      <c r="A41" s="78" t="s">
        <v>52</v>
      </c>
      <c r="B41" s="9" t="s">
        <v>53</v>
      </c>
      <c r="C41" s="45">
        <v>9.3299999999999994E-2</v>
      </c>
      <c r="D41" s="164">
        <v>0.10039999999999999</v>
      </c>
      <c r="E41" s="46"/>
      <c r="F41" s="46"/>
    </row>
    <row r="42" spans="1:6" ht="29.45" customHeight="1" x14ac:dyDescent="0.25">
      <c r="A42" s="78" t="s">
        <v>54</v>
      </c>
      <c r="B42" s="9" t="s">
        <v>55</v>
      </c>
      <c r="C42" s="45">
        <v>1.67E-2</v>
      </c>
      <c r="D42" s="164">
        <v>1.7899999999999999E-2</v>
      </c>
      <c r="E42" s="46"/>
      <c r="F42" s="46"/>
    </row>
    <row r="43" spans="1:6" ht="29.45" customHeight="1" x14ac:dyDescent="0.25">
      <c r="A43" s="78" t="s">
        <v>56</v>
      </c>
      <c r="B43" s="9" t="s">
        <v>57</v>
      </c>
      <c r="C43" s="45">
        <v>2.6600000000000002E-2</v>
      </c>
      <c r="D43" s="164">
        <v>2.87E-2</v>
      </c>
      <c r="E43" s="46"/>
      <c r="F43" s="46"/>
    </row>
    <row r="44" spans="1:6" ht="29.45" customHeight="1" x14ac:dyDescent="0.25">
      <c r="A44" s="78" t="s">
        <v>58</v>
      </c>
      <c r="B44" s="9" t="s">
        <v>59</v>
      </c>
      <c r="C44" s="45">
        <v>6.7000000000000004E-2</v>
      </c>
      <c r="D44" s="164">
        <v>7.17E-2</v>
      </c>
      <c r="E44" s="46"/>
      <c r="F44" s="46"/>
    </row>
    <row r="45" spans="1:6" ht="29.45" customHeight="1" x14ac:dyDescent="0.25">
      <c r="A45" s="78" t="s">
        <v>60</v>
      </c>
      <c r="B45" s="9" t="s">
        <v>61</v>
      </c>
      <c r="C45" s="45">
        <v>3.3300000000000003E-2</v>
      </c>
      <c r="D45" s="164">
        <v>3.5799999999999998E-2</v>
      </c>
      <c r="E45" s="46"/>
      <c r="F45" s="46"/>
    </row>
    <row r="46" spans="1:6" ht="29.45" customHeight="1" x14ac:dyDescent="0.25">
      <c r="A46" s="78" t="s">
        <v>62</v>
      </c>
      <c r="B46" s="9" t="s">
        <v>79</v>
      </c>
      <c r="C46" s="45">
        <v>0.06</v>
      </c>
      <c r="D46" s="164">
        <v>6.4500000000000002E-2</v>
      </c>
      <c r="E46" s="46"/>
      <c r="F46" s="46"/>
    </row>
    <row r="47" spans="1:6" ht="29.45" customHeight="1" x14ac:dyDescent="0.25">
      <c r="A47" s="78" t="s">
        <v>63</v>
      </c>
      <c r="B47" s="9" t="s">
        <v>64</v>
      </c>
      <c r="C47" s="45">
        <v>0.05</v>
      </c>
      <c r="D47" s="164">
        <v>5.3800000000000001E-2</v>
      </c>
      <c r="E47" s="46"/>
      <c r="F47" s="46"/>
    </row>
    <row r="48" spans="1:6" ht="29.45" customHeight="1" x14ac:dyDescent="0.25">
      <c r="A48" s="78" t="s">
        <v>65</v>
      </c>
      <c r="B48" s="9" t="s">
        <v>66</v>
      </c>
      <c r="C48" s="45">
        <v>0.01</v>
      </c>
      <c r="D48" s="164">
        <v>1.0700000000000001E-2</v>
      </c>
      <c r="E48" s="46"/>
      <c r="F48" s="46"/>
    </row>
    <row r="49" spans="1:6" ht="29.45" customHeight="1" x14ac:dyDescent="0.25">
      <c r="A49" s="78" t="s">
        <v>67</v>
      </c>
      <c r="B49" s="9" t="s">
        <v>68</v>
      </c>
      <c r="C49" s="45">
        <v>2.6600000000000002E-2</v>
      </c>
      <c r="D49" s="164">
        <v>2.87E-2</v>
      </c>
      <c r="E49" s="46"/>
      <c r="F49" s="46"/>
    </row>
    <row r="50" spans="1:6" ht="29.45" customHeight="1" x14ac:dyDescent="0.25">
      <c r="A50" s="78" t="s">
        <v>69</v>
      </c>
      <c r="B50" s="9" t="s">
        <v>70</v>
      </c>
      <c r="C50" s="45">
        <v>2.6600000000000002E-2</v>
      </c>
      <c r="D50" s="164">
        <v>2.87E-2</v>
      </c>
      <c r="E50" s="46"/>
      <c r="F50" s="46"/>
    </row>
    <row r="51" spans="1:6" ht="29.45" customHeight="1" x14ac:dyDescent="0.25">
      <c r="A51" s="78" t="s">
        <v>71</v>
      </c>
      <c r="B51" s="9" t="s">
        <v>72</v>
      </c>
      <c r="C51" s="45">
        <v>4.6699999999999998E-2</v>
      </c>
      <c r="D51" s="164">
        <v>5.0199999999999995E-2</v>
      </c>
      <c r="E51" s="46"/>
      <c r="F51" s="46"/>
    </row>
    <row r="52" spans="1:6" ht="29.45" customHeight="1" x14ac:dyDescent="0.25">
      <c r="A52" s="78" t="s">
        <v>73</v>
      </c>
      <c r="B52" s="9" t="s">
        <v>74</v>
      </c>
      <c r="C52" s="45">
        <v>5.33E-2</v>
      </c>
      <c r="D52" s="164">
        <v>5.7300000000000004E-2</v>
      </c>
      <c r="E52" s="46"/>
      <c r="F52" s="46"/>
    </row>
    <row r="53" spans="1:6" ht="29.45" customHeight="1" x14ac:dyDescent="0.25">
      <c r="A53" s="78" t="s">
        <v>75</v>
      </c>
      <c r="B53" s="9" t="s">
        <v>76</v>
      </c>
      <c r="C53" s="41">
        <v>1.66E-2</v>
      </c>
      <c r="D53" s="163">
        <v>1.7899999999999999E-2</v>
      </c>
      <c r="E53" s="46"/>
      <c r="F53" s="46"/>
    </row>
    <row r="54" spans="1:6" ht="29.45" customHeight="1" thickBot="1" x14ac:dyDescent="0.3">
      <c r="A54" s="109"/>
      <c r="B54" s="110" t="s">
        <v>158</v>
      </c>
      <c r="C54" s="111">
        <f>SUM(C36:C53)</f>
        <v>0.99999999999999989</v>
      </c>
      <c r="D54" s="108">
        <f>SUM(D36:D53)</f>
        <v>0.99999999999999989</v>
      </c>
      <c r="E54" s="46"/>
      <c r="F54" s="46"/>
    </row>
    <row r="55" spans="1:6" ht="103.5" customHeight="1" thickBot="1" x14ac:dyDescent="0.3">
      <c r="A55" s="389" t="s">
        <v>215</v>
      </c>
      <c r="B55" s="390"/>
      <c r="C55" s="390"/>
      <c r="D55" s="391"/>
      <c r="E55" s="46"/>
      <c r="F55" s="46"/>
    </row>
    <row r="56" spans="1:6" ht="21" customHeight="1" x14ac:dyDescent="0.25">
      <c r="A56" s="46"/>
      <c r="B56" s="46"/>
      <c r="C56" s="46"/>
      <c r="D56" s="46"/>
      <c r="E56" s="46"/>
      <c r="F56" s="46"/>
    </row>
    <row r="57" spans="1:6" ht="12" customHeight="1" thickBot="1" x14ac:dyDescent="0.3">
      <c r="A57" s="42"/>
      <c r="B57" s="156"/>
      <c r="C57" s="156"/>
      <c r="D57" s="156"/>
      <c r="E57" s="156"/>
      <c r="F57" s="156"/>
    </row>
    <row r="58" spans="1:6" ht="39.75" customHeight="1" x14ac:dyDescent="0.25">
      <c r="A58" s="375" t="s">
        <v>197</v>
      </c>
      <c r="B58" s="376"/>
      <c r="C58" s="376"/>
      <c r="D58" s="376"/>
      <c r="E58" s="376"/>
      <c r="F58" s="377"/>
    </row>
    <row r="59" spans="1:6" ht="59.45" customHeight="1" x14ac:dyDescent="0.25">
      <c r="A59" s="378" t="s">
        <v>91</v>
      </c>
      <c r="B59" s="379"/>
      <c r="C59" s="385" t="s">
        <v>155</v>
      </c>
      <c r="D59" s="385"/>
      <c r="E59" s="385"/>
      <c r="F59" s="386"/>
    </row>
    <row r="60" spans="1:6" ht="64.5" customHeight="1" thickBot="1" x14ac:dyDescent="0.3">
      <c r="A60" s="380"/>
      <c r="B60" s="381"/>
      <c r="C60" s="387" t="s">
        <v>214</v>
      </c>
      <c r="D60" s="387"/>
      <c r="E60" s="387"/>
      <c r="F60" s="388"/>
    </row>
    <row r="61" spans="1:6" ht="45.75" customHeight="1" thickBot="1" x14ac:dyDescent="0.3">
      <c r="A61" s="168"/>
      <c r="B61" s="168"/>
      <c r="C61" s="169"/>
      <c r="D61" s="169"/>
      <c r="E61" s="169"/>
      <c r="F61" s="169"/>
    </row>
    <row r="62" spans="1:6" ht="27" customHeight="1" x14ac:dyDescent="0.25">
      <c r="A62" s="375" t="s">
        <v>198</v>
      </c>
      <c r="B62" s="376"/>
      <c r="C62" s="376"/>
      <c r="D62" s="376"/>
      <c r="E62" s="376"/>
      <c r="F62" s="377"/>
    </row>
    <row r="63" spans="1:6" ht="21" customHeight="1" x14ac:dyDescent="0.25">
      <c r="A63" s="396" t="s">
        <v>80</v>
      </c>
      <c r="B63" s="332"/>
      <c r="C63" s="332" t="s">
        <v>86</v>
      </c>
      <c r="D63" s="332"/>
      <c r="E63" s="332"/>
      <c r="F63" s="330"/>
    </row>
    <row r="64" spans="1:6" ht="21" customHeight="1" x14ac:dyDescent="0.25">
      <c r="A64" s="392" t="s">
        <v>87</v>
      </c>
      <c r="B64" s="393"/>
      <c r="C64" s="393" t="s">
        <v>88</v>
      </c>
      <c r="D64" s="393"/>
      <c r="E64" s="393"/>
      <c r="F64" s="394"/>
    </row>
    <row r="65" spans="1:6" ht="21" customHeight="1" x14ac:dyDescent="0.25">
      <c r="A65" s="392" t="s">
        <v>89</v>
      </c>
      <c r="B65" s="393"/>
      <c r="C65" s="385" t="s">
        <v>199</v>
      </c>
      <c r="D65" s="385"/>
      <c r="E65" s="385"/>
      <c r="F65" s="386"/>
    </row>
    <row r="66" spans="1:6" ht="21" customHeight="1" x14ac:dyDescent="0.25">
      <c r="A66" s="392" t="s">
        <v>109</v>
      </c>
      <c r="B66" s="393"/>
      <c r="C66" s="393" t="s">
        <v>90</v>
      </c>
      <c r="D66" s="393"/>
      <c r="E66" s="393"/>
      <c r="F66" s="394"/>
    </row>
    <row r="67" spans="1:6" ht="37.5" customHeight="1" thickBot="1" x14ac:dyDescent="0.3">
      <c r="A67" s="395" t="s">
        <v>204</v>
      </c>
      <c r="B67" s="387"/>
      <c r="C67" s="387" t="s">
        <v>205</v>
      </c>
      <c r="D67" s="387"/>
      <c r="E67" s="387"/>
      <c r="F67" s="388"/>
    </row>
    <row r="68" spans="1:6" ht="14.25" customHeight="1" x14ac:dyDescent="0.25"/>
  </sheetData>
  <mergeCells count="37">
    <mergeCell ref="A11:F11"/>
    <mergeCell ref="A14:F14"/>
    <mergeCell ref="A24:F24"/>
    <mergeCell ref="A1:F4"/>
    <mergeCell ref="A6:F6"/>
    <mergeCell ref="A7:F7"/>
    <mergeCell ref="A8:F8"/>
    <mergeCell ref="A10:F10"/>
    <mergeCell ref="A5:F5"/>
    <mergeCell ref="C12:C13"/>
    <mergeCell ref="B12:B13"/>
    <mergeCell ref="A12:A13"/>
    <mergeCell ref="D12:F12"/>
    <mergeCell ref="A66:B66"/>
    <mergeCell ref="C66:F66"/>
    <mergeCell ref="A67:B67"/>
    <mergeCell ref="A62:F62"/>
    <mergeCell ref="C64:F64"/>
    <mergeCell ref="C65:F65"/>
    <mergeCell ref="C67:F67"/>
    <mergeCell ref="C63:F63"/>
    <mergeCell ref="A63:B63"/>
    <mergeCell ref="A65:B65"/>
    <mergeCell ref="A64:B64"/>
    <mergeCell ref="A33:D33"/>
    <mergeCell ref="A59:B60"/>
    <mergeCell ref="A15:A17"/>
    <mergeCell ref="C59:F59"/>
    <mergeCell ref="A58:F58"/>
    <mergeCell ref="A25:A27"/>
    <mergeCell ref="C60:F60"/>
    <mergeCell ref="A18:A20"/>
    <mergeCell ref="A28:A30"/>
    <mergeCell ref="A21:A23"/>
    <mergeCell ref="B34:B35"/>
    <mergeCell ref="A34:A35"/>
    <mergeCell ref="A55:D55"/>
  </mergeCells>
  <pageMargins left="0.48" right="0.52" top="0.74803149606299213" bottom="0.74803149606299213" header="0.31496062992125984" footer="0.31496062992125984"/>
  <pageSetup paperSize="9" scale="55"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D5D06-FEE6-4199-A2B0-BD98359FB89B}">
  <dimension ref="A1:V33"/>
  <sheetViews>
    <sheetView workbookViewId="0">
      <selection activeCell="C37" sqref="C37"/>
    </sheetView>
  </sheetViews>
  <sheetFormatPr defaultRowHeight="15" x14ac:dyDescent="0.25"/>
  <cols>
    <col min="1" max="1" width="24.42578125" bestFit="1" customWidth="1"/>
    <col min="3" max="3" width="49.7109375" bestFit="1" customWidth="1"/>
    <col min="4" max="4" width="21.28515625" customWidth="1"/>
    <col min="5" max="5" width="37.28515625" bestFit="1" customWidth="1"/>
    <col min="6" max="6" width="28.28515625" bestFit="1" customWidth="1"/>
    <col min="10" max="10" width="16.140625" bestFit="1" customWidth="1"/>
    <col min="11" max="11" width="36.5703125" bestFit="1" customWidth="1"/>
    <col min="12" max="12" width="21.85546875" bestFit="1" customWidth="1"/>
    <col min="13" max="13" width="10.28515625" bestFit="1" customWidth="1"/>
    <col min="15" max="15" width="16.140625" bestFit="1" customWidth="1"/>
  </cols>
  <sheetData>
    <row r="1" spans="1:22" x14ac:dyDescent="0.25">
      <c r="A1" s="15"/>
      <c r="B1" s="15" t="s">
        <v>243</v>
      </c>
      <c r="C1" s="15" t="s">
        <v>250</v>
      </c>
      <c r="D1" s="15" t="s">
        <v>82</v>
      </c>
      <c r="E1" s="15" t="s">
        <v>217</v>
      </c>
      <c r="F1" s="15" t="s">
        <v>221</v>
      </c>
      <c r="G1" s="15" t="s">
        <v>224</v>
      </c>
    </row>
    <row r="2" spans="1:22" ht="25.5" x14ac:dyDescent="0.25">
      <c r="A2" s="15"/>
      <c r="B2" s="15" t="s">
        <v>245</v>
      </c>
      <c r="C2" s="15" t="s">
        <v>218</v>
      </c>
      <c r="D2" s="16" t="s">
        <v>191</v>
      </c>
      <c r="E2" s="15" t="s">
        <v>216</v>
      </c>
      <c r="F2" s="15" t="s">
        <v>222</v>
      </c>
      <c r="G2" s="15" t="s">
        <v>225</v>
      </c>
    </row>
    <row r="3" spans="1:22" ht="25.5" x14ac:dyDescent="0.25">
      <c r="A3" s="16"/>
      <c r="B3" s="16"/>
      <c r="C3" s="16"/>
      <c r="D3" s="16" t="s">
        <v>192</v>
      </c>
    </row>
    <row r="5" spans="1:22" x14ac:dyDescent="0.25">
      <c r="O5" s="15">
        <v>4</v>
      </c>
      <c r="P5">
        <v>5</v>
      </c>
      <c r="Q5">
        <v>6</v>
      </c>
      <c r="R5">
        <v>7</v>
      </c>
      <c r="S5">
        <v>8</v>
      </c>
      <c r="T5">
        <v>9</v>
      </c>
      <c r="U5">
        <v>10</v>
      </c>
      <c r="V5">
        <v>11</v>
      </c>
    </row>
    <row r="6" spans="1:22" x14ac:dyDescent="0.25">
      <c r="J6" t="s">
        <v>227</v>
      </c>
      <c r="K6">
        <v>1</v>
      </c>
      <c r="O6">
        <v>1578.27</v>
      </c>
      <c r="P6">
        <v>1672.96</v>
      </c>
      <c r="Q6">
        <v>1767.66</v>
      </c>
      <c r="R6">
        <v>1862.36</v>
      </c>
      <c r="S6">
        <v>1467.79</v>
      </c>
      <c r="T6">
        <v>1555.86</v>
      </c>
      <c r="U6">
        <v>1643.92</v>
      </c>
      <c r="V6">
        <v>1732</v>
      </c>
    </row>
    <row r="7" spans="1:22" x14ac:dyDescent="0.25">
      <c r="K7">
        <v>2</v>
      </c>
      <c r="O7">
        <v>1815.01</v>
      </c>
      <c r="P7">
        <v>1923.91</v>
      </c>
      <c r="Q7">
        <v>2032.82</v>
      </c>
      <c r="R7">
        <v>2141.71</v>
      </c>
      <c r="S7">
        <v>1687.7</v>
      </c>
      <c r="T7">
        <v>1788.97</v>
      </c>
      <c r="U7">
        <v>1890.22</v>
      </c>
      <c r="V7">
        <v>1991.49</v>
      </c>
    </row>
    <row r="8" spans="1:22" x14ac:dyDescent="0.25">
      <c r="K8">
        <v>3</v>
      </c>
      <c r="O8">
        <v>1999.14</v>
      </c>
      <c r="P8">
        <v>2119.09</v>
      </c>
      <c r="Q8">
        <v>2239.04</v>
      </c>
      <c r="R8">
        <v>2358.9899999999998</v>
      </c>
      <c r="S8" t="s">
        <v>248</v>
      </c>
      <c r="T8" t="s">
        <v>248</v>
      </c>
      <c r="U8" t="s">
        <v>248</v>
      </c>
      <c r="V8" t="s">
        <v>248</v>
      </c>
    </row>
    <row r="10" spans="1:22" x14ac:dyDescent="0.25">
      <c r="J10" t="s">
        <v>228</v>
      </c>
      <c r="K10" t="s">
        <v>82</v>
      </c>
      <c r="O10">
        <v>789.14</v>
      </c>
      <c r="P10">
        <v>836.49</v>
      </c>
      <c r="Q10">
        <v>883.84</v>
      </c>
      <c r="R10">
        <v>931.18</v>
      </c>
      <c r="S10">
        <v>789.14</v>
      </c>
      <c r="T10">
        <v>836.49</v>
      </c>
      <c r="U10">
        <v>883.84</v>
      </c>
      <c r="V10">
        <v>931.18</v>
      </c>
    </row>
    <row r="11" spans="1:22" x14ac:dyDescent="0.25">
      <c r="K11" t="s">
        <v>191</v>
      </c>
      <c r="O11">
        <v>908.03</v>
      </c>
      <c r="P11">
        <v>962.51</v>
      </c>
      <c r="Q11">
        <v>1017</v>
      </c>
      <c r="R11">
        <v>1071.48</v>
      </c>
      <c r="S11">
        <v>908.03</v>
      </c>
      <c r="T11">
        <v>962.51</v>
      </c>
      <c r="U11">
        <v>1017</v>
      </c>
      <c r="V11">
        <v>1071.48</v>
      </c>
    </row>
    <row r="12" spans="1:22" x14ac:dyDescent="0.25">
      <c r="K12" t="s">
        <v>192</v>
      </c>
      <c r="O12">
        <v>999.58</v>
      </c>
      <c r="P12">
        <v>1059.55</v>
      </c>
      <c r="Q12">
        <v>1119.52</v>
      </c>
      <c r="R12">
        <v>1179.5</v>
      </c>
      <c r="S12" t="s">
        <v>248</v>
      </c>
      <c r="T12" t="s">
        <v>248</v>
      </c>
      <c r="U12" t="s">
        <v>248</v>
      </c>
      <c r="V12" t="s">
        <v>248</v>
      </c>
    </row>
    <row r="13" spans="1:22" x14ac:dyDescent="0.25">
      <c r="C13" s="250" t="str">
        <f>C29</f>
        <v>0</v>
      </c>
    </row>
    <row r="14" spans="1:22" x14ac:dyDescent="0.25">
      <c r="C14" s="250" t="str">
        <f t="shared" ref="C14:C17" si="0">C30</f>
        <v>0</v>
      </c>
      <c r="J14" t="s">
        <v>229</v>
      </c>
      <c r="K14" t="s">
        <v>82</v>
      </c>
      <c r="O14">
        <v>473.48</v>
      </c>
      <c r="P14">
        <v>501.89</v>
      </c>
      <c r="Q14">
        <v>530.29999999999995</v>
      </c>
      <c r="R14">
        <v>558.70000000000005</v>
      </c>
      <c r="S14">
        <v>473.48</v>
      </c>
      <c r="T14">
        <v>501.89</v>
      </c>
      <c r="U14">
        <v>530.29999999999995</v>
      </c>
      <c r="V14">
        <v>558.70000000000005</v>
      </c>
    </row>
    <row r="15" spans="1:22" x14ac:dyDescent="0.25">
      <c r="C15" s="250" t="str">
        <f t="shared" si="0"/>
        <v>0</v>
      </c>
      <c r="K15" t="s">
        <v>191</v>
      </c>
      <c r="O15">
        <v>545.03</v>
      </c>
      <c r="P15">
        <v>577.73</v>
      </c>
      <c r="Q15">
        <v>610.42999999999995</v>
      </c>
      <c r="R15">
        <v>643.14</v>
      </c>
      <c r="S15">
        <v>545.03</v>
      </c>
      <c r="T15">
        <v>577.73</v>
      </c>
      <c r="U15">
        <v>610.42999999999995</v>
      </c>
      <c r="V15">
        <v>643.14</v>
      </c>
    </row>
    <row r="16" spans="1:22" x14ac:dyDescent="0.25">
      <c r="C16" s="250" t="str">
        <f t="shared" si="0"/>
        <v>0</v>
      </c>
      <c r="K16" t="s">
        <v>192</v>
      </c>
      <c r="O16">
        <v>599.75</v>
      </c>
      <c r="P16">
        <v>635.73</v>
      </c>
      <c r="Q16">
        <v>671.71</v>
      </c>
      <c r="R16">
        <v>707.7</v>
      </c>
      <c r="S16" t="s">
        <v>248</v>
      </c>
      <c r="T16" t="s">
        <v>248</v>
      </c>
      <c r="U16" t="s">
        <v>248</v>
      </c>
      <c r="V16" t="s">
        <v>248</v>
      </c>
    </row>
    <row r="17" spans="3:16" ht="15.75" thickBot="1" x14ac:dyDescent="0.3">
      <c r="C17" s="250" t="str">
        <f t="shared" si="0"/>
        <v>0</v>
      </c>
    </row>
    <row r="18" spans="3:16" ht="15.75" thickBot="1" x14ac:dyDescent="0.3">
      <c r="O18" t="s">
        <v>226</v>
      </c>
      <c r="P18" s="189">
        <f>MATCH('Π1. ΠΡΟΫΠ.ΣΜΟΣ ΠΡΑΞΗΣ'!D19,'ΥΠΟΛΟΓΙΣΜΟΣ ΤΙΜΗΣ ΒΑΣΗΣ'!D1:D3,0)</f>
        <v>1</v>
      </c>
    </row>
    <row r="19" spans="3:16" ht="15.75" thickBot="1" x14ac:dyDescent="0.3">
      <c r="K19" t="s">
        <v>226</v>
      </c>
      <c r="L19">
        <f>IF('Π1. ΠΡΟΫΠ.ΣΜΟΣ ΠΡΑΞΗΣ'!C19='ΥΠΟΛΟΓΙΣΜΟΣ ΤΙΜΗΣ ΒΑΣΗΣ'!C1,1,5)</f>
        <v>1</v>
      </c>
      <c r="M19">
        <f>MATCH('Π1. ΠΡΟΫΠ.ΣΜΟΣ ΠΡΑΞΗΣ'!F19,'ΥΠΟΛΟΓΙΣΜΟΣ ΤΙΜΗΣ ΒΑΣΗΣ'!E1:E2,0)</f>
        <v>2</v>
      </c>
      <c r="N19">
        <f>MATCH('Π1. ΠΡΟΫΠ.ΣΜΟΣ ΠΡΑΞΗΣ'!H19,'ΥΠΟΛΟΓΙΣΜΟΣ ΤΙΜΗΣ ΒΑΣΗΣ'!F1:F2,0)</f>
        <v>1</v>
      </c>
      <c r="O19">
        <f>MATCH('Π1. ΠΡΟΫΠ.ΣΜΟΣ ΠΡΑΞΗΣ'!J19,'ΥΠΟΛΟΓΙΣΜΟΣ ΤΙΜΗΣ ΒΑΣΗΣ'!G1:G2,0)</f>
        <v>1</v>
      </c>
      <c r="P19" s="189">
        <f>L19+M19+N19+O19</f>
        <v>5</v>
      </c>
    </row>
    <row r="24" spans="3:16" x14ac:dyDescent="0.25">
      <c r="P24" cm="1">
        <f t="array" ref="P24">INDEX(L6:V8,P18,P19)</f>
        <v>1672.96</v>
      </c>
    </row>
    <row r="28" spans="3:16" x14ac:dyDescent="0.25">
      <c r="P28">
        <f>O6/1500</f>
        <v>1.0521799999999999</v>
      </c>
    </row>
    <row r="29" spans="3:16" x14ac:dyDescent="0.25">
      <c r="C29" s="250" t="str" cm="1">
        <f t="array" ref="C29:J29">'Π1. ΠΡΟΫΠ.ΣΜΟΣ ΠΡΑΞΗΣ'!D10:K10</f>
        <v>0</v>
      </c>
      <c r="D29">
        <v>0</v>
      </c>
      <c r="E29">
        <v>0</v>
      </c>
      <c r="F29">
        <v>0</v>
      </c>
      <c r="G29">
        <v>0</v>
      </c>
      <c r="H29">
        <v>0</v>
      </c>
      <c r="I29">
        <v>0</v>
      </c>
      <c r="J29">
        <v>0</v>
      </c>
    </row>
    <row r="30" spans="3:16" x14ac:dyDescent="0.25">
      <c r="C30" s="250" t="str" cm="1">
        <f t="array" ref="C30:J30">'Π1. ΠΡΟΫΠ.ΣΜΟΣ ΠΡΑΞΗΣ'!D11:K11</f>
        <v>0</v>
      </c>
      <c r="D30">
        <v>0</v>
      </c>
      <c r="E30">
        <v>0</v>
      </c>
      <c r="F30">
        <v>0</v>
      </c>
      <c r="G30">
        <v>0</v>
      </c>
      <c r="H30">
        <v>0</v>
      </c>
      <c r="I30">
        <v>0</v>
      </c>
      <c r="J30">
        <v>0</v>
      </c>
    </row>
    <row r="31" spans="3:16" x14ac:dyDescent="0.25">
      <c r="C31" s="250" t="str" cm="1">
        <f t="array" ref="C31:J31">'Π1. ΠΡΟΫΠ.ΣΜΟΣ ΠΡΑΞΗΣ'!D12:K12</f>
        <v>0</v>
      </c>
      <c r="D31">
        <v>0</v>
      </c>
      <c r="E31">
        <v>0</v>
      </c>
      <c r="F31">
        <v>0</v>
      </c>
      <c r="G31">
        <v>0</v>
      </c>
      <c r="H31">
        <v>0</v>
      </c>
      <c r="I31">
        <v>0</v>
      </c>
      <c r="J31">
        <v>0</v>
      </c>
    </row>
    <row r="32" spans="3:16" x14ac:dyDescent="0.25">
      <c r="C32" s="250" t="str" cm="1">
        <f t="array" ref="C32:J32">'Π1. ΠΡΟΫΠ.ΣΜΟΣ ΠΡΑΞΗΣ'!D13:K13</f>
        <v>0</v>
      </c>
      <c r="D32">
        <v>0</v>
      </c>
      <c r="E32">
        <v>0</v>
      </c>
      <c r="F32">
        <v>0</v>
      </c>
      <c r="G32">
        <v>0</v>
      </c>
      <c r="H32">
        <v>0</v>
      </c>
      <c r="I32">
        <v>0</v>
      </c>
      <c r="J32">
        <v>0</v>
      </c>
    </row>
    <row r="33" spans="3:10" x14ac:dyDescent="0.25">
      <c r="C33" s="250" t="str" cm="1">
        <f t="array" ref="C33:J33">'Π1. ΠΡΟΫΠ.ΣΜΟΣ ΠΡΑΞΗΣ'!D14:K14</f>
        <v>0</v>
      </c>
      <c r="D33">
        <v>0</v>
      </c>
      <c r="E33">
        <v>0</v>
      </c>
      <c r="F33">
        <v>0</v>
      </c>
      <c r="G33">
        <v>0</v>
      </c>
      <c r="H33">
        <v>0</v>
      </c>
      <c r="I33">
        <v>0</v>
      </c>
      <c r="J33">
        <v>0</v>
      </c>
    </row>
  </sheetData>
  <sheetProtection algorithmName="SHA-512" hashValue="oIgVcKwGnS5/Cq71gdcAHjTgFtAZyb99HvjUI9qtMIs4jpKqMHRstFZvLHK/wP6VjPsVtbej6PDkstBkVi3rwg==" saltValue="qNGAy3MoLwUjCjmejo4E8Q==" spinCount="100000" sheet="1" objects="1" scenarios="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6</vt:i4>
      </vt:variant>
      <vt:variant>
        <vt:lpstr>Καθορισμένες περιοχές</vt:lpstr>
      </vt:variant>
      <vt:variant>
        <vt:i4>3</vt:i4>
      </vt:variant>
    </vt:vector>
  </HeadingPairs>
  <TitlesOfParts>
    <vt:vector size="9" baseType="lpstr">
      <vt:lpstr>Π1. ΠΡΟΫΠ.ΣΜΟΣ ΠΡΑΞΗΣ</vt:lpstr>
      <vt:lpstr>Π2.ΚΤΙΡΙΑΚΑ ΕΚΣΥΓΧΡ.</vt:lpstr>
      <vt:lpstr>Π.3 ΠΕΡΙΒ.ΧΩΡ.ΧΔΣ</vt:lpstr>
      <vt:lpstr>Δ.5.1 ΣΥΓΚΕΝΤΡΩΤΙΚΟΣ</vt:lpstr>
      <vt:lpstr>ΤΙΜΕΣ ΑΠΛΟΠΟΙΗΜΕΝΟΥ ΚΟΣΤΟΥΣ</vt:lpstr>
      <vt:lpstr>ΥΠΟΛΟΓΙΣΜΟΣ ΤΙΜΗΣ ΒΑΣΗΣ</vt:lpstr>
      <vt:lpstr>'Δ.5.1 ΣΥΓΚΕΝΤΡΩΤΙΚΟΣ'!_Hlk193449644</vt:lpstr>
      <vt:lpstr>'Δ.5.1 ΣΥΓΚΕΝΤΡΩΤΙΚΟΣ'!Print_Titles</vt:lpstr>
      <vt:lpstr>'Π1. ΠΡΟΫΠ.ΣΜΟΣ ΠΡΑΞΗΣ'!Print_Titles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ΑΜΑΛΙΑ ΤΑΒΛΑΔΩΡΑΚΗ</dc:creator>
  <cp:lastModifiedBy>Αναπτυξιακή Κιλκίς</cp:lastModifiedBy>
  <cp:lastPrinted>2026-01-21T07:37:52Z</cp:lastPrinted>
  <dcterms:created xsi:type="dcterms:W3CDTF">2025-06-12T07:32:26Z</dcterms:created>
  <dcterms:modified xsi:type="dcterms:W3CDTF">2026-06-10T07:38:20Z</dcterms:modified>
</cp:coreProperties>
</file>